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<sst xmlns="http://schemas.openxmlformats.org/spreadsheetml/2006/main" count="120" uniqueCount="55">
  <si>
    <t>март</t>
  </si>
  <si>
    <t>май</t>
  </si>
  <si>
    <t>июнь</t>
  </si>
  <si>
    <t xml:space="preserve"> тыс. руб.</t>
  </si>
  <si>
    <t>июль</t>
  </si>
  <si>
    <t>Итого по школам</t>
  </si>
  <si>
    <t>Итого по ДОУ</t>
  </si>
  <si>
    <t>ММБУК ММР "Методическое культурно-информационное объединение"</t>
  </si>
  <si>
    <t>МКОУ НОШ с. Горное</t>
  </si>
  <si>
    <t>январь</t>
  </si>
  <si>
    <t>февраль</t>
  </si>
  <si>
    <t>апрель</t>
  </si>
  <si>
    <t>август</t>
  </si>
  <si>
    <t>сентябрь</t>
  </si>
  <si>
    <t>октябрь</t>
  </si>
  <si>
    <t>ноябрь</t>
  </si>
  <si>
    <t>декабрь</t>
  </si>
  <si>
    <t>МОБУ СОШ с. Ивановка</t>
  </si>
  <si>
    <t>МОБУ СОШ с. Михайловка им. Крушанова</t>
  </si>
  <si>
    <t>МОБУ СОШ  № 2                      пос. Новошахтинский</t>
  </si>
  <si>
    <t>МКОУ ООШ с. Даниловка</t>
  </si>
  <si>
    <t>МКОУ ОСОШ (сменная) с.Михайловка</t>
  </si>
  <si>
    <t>МДОБУ "Ручеек"</t>
  </si>
  <si>
    <t>МДОБУ "Светлячок"</t>
  </si>
  <si>
    <t>МДОБУ "Росинка"</t>
  </si>
  <si>
    <t>МДОБУ "Золотой ключик"</t>
  </si>
  <si>
    <t>МДОБУ "Василек"</t>
  </si>
  <si>
    <t>МДОБУ "Буратино"</t>
  </si>
  <si>
    <t>МДОБУ "Журавлик" (с учетом д/с с.Горное)</t>
  </si>
  <si>
    <t>Всего по учреждениям</t>
  </si>
  <si>
    <t>Итого по образованию</t>
  </si>
  <si>
    <t>Наименование
потребителей</t>
  </si>
  <si>
    <t>ед. изм.</t>
  </si>
  <si>
    <t>МДОБУ "Березка" (с учетом д/с с.Ляличи)</t>
  </si>
  <si>
    <t>МКУ "УОТОД АММР"</t>
  </si>
  <si>
    <t>МБУ ДО "Детская школа искусств"  с. Михайловка</t>
  </si>
  <si>
    <t>МКУ  "Методическая служба обеспечения образовательных учреждений"</t>
  </si>
  <si>
    <t>МБОУ СОШ с. Абрамовка</t>
  </si>
  <si>
    <t>МБОУ ООШ с. Григорьевка</t>
  </si>
  <si>
    <t>МБОУ СОШ с. Кремово</t>
  </si>
  <si>
    <t>МБОУ СОШ с. Ляличи</t>
  </si>
  <si>
    <t>МБОУ СОШ  с. Осиновка</t>
  </si>
  <si>
    <t>МБОУ СОШ с. Первомайское</t>
  </si>
  <si>
    <t>МБОУ СОШ с. Ширяевка</t>
  </si>
  <si>
    <t>МБОУ СОШ № 1                                 пос. Новошахтинский</t>
  </si>
  <si>
    <t>МКОУ НОШ с. Николаевка</t>
  </si>
  <si>
    <t>МБО ДО ЦДТ с. Михайловка</t>
  </si>
  <si>
    <t>МБО ДО ДЮСШ с. Михайловка</t>
  </si>
  <si>
    <t>куб.м</t>
  </si>
  <si>
    <t>тыс. руб.</t>
  </si>
  <si>
    <r>
      <t xml:space="preserve">МКУ "УОТОД АММР" </t>
    </r>
    <r>
      <rPr>
        <b/>
        <sz val="8"/>
        <rFont val="Times New Roman"/>
        <family val="1"/>
      </rPr>
      <t>СТАДИОН</t>
    </r>
  </si>
  <si>
    <t>Лимиты на вывоз ТКО на 2024 год для 
учреждений, финансируемых из местного бюджета</t>
  </si>
  <si>
    <t>Лимит на
2024 год</t>
  </si>
  <si>
    <t>прогн. тариф на  2024 год - 660,00 руб/куб.м.</t>
  </si>
  <si>
    <t>Приложение 7
к постановлению администрации  
Михайловского муниципального района
от 16.10.2023 № 1229-па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</si>
</sst>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1">
    <font>
      <sz val="10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sz val="10"/>
      <color indexed="6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 wrapText="1"/>
    </xf>
    <xf numFmtId="0" fontId="17" fillId="0" borderId="11" xfId="0" applyFont="1" applyBorder="1" applyAlignment="1">
      <alignment horizontal="center" wrapText="1"/>
    </xf>
    <xf numFmtId="2" fontId="12" fillId="0" borderId="10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12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1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0"/>
  <sheetViews>
    <sheetView tabSelected="1" zoomScale="115" zoomScaleNormal="115" zoomScalePageLayoutView="0" workbookViewId="0" topLeftCell="A1">
      <pane xSplit="8" ySplit="6" topLeftCell="I7" activePane="bottomRight" state="frozen"/>
      <selection pane="topLeft" activeCell="A1" sqref="A1"/>
      <selection pane="topRight" activeCell="H1" sqref="H1"/>
      <selection pane="bottomLeft" activeCell="A9" sqref="A9"/>
      <selection pane="bottomRight" activeCell="J1" sqref="J1:P1"/>
    </sheetView>
  </sheetViews>
  <sheetFormatPr defaultColWidth="9.00390625" defaultRowHeight="12.75"/>
  <cols>
    <col min="1" max="1" width="3.875" style="0" customWidth="1"/>
    <col min="2" max="2" width="21.375" style="0" customWidth="1"/>
    <col min="3" max="3" width="8.625" style="0" customWidth="1"/>
    <col min="4" max="4" width="9.625" style="14" customWidth="1"/>
    <col min="5" max="5" width="8.375" style="0" customWidth="1"/>
    <col min="6" max="6" width="8.125" style="0" customWidth="1"/>
    <col min="7" max="7" width="9.00390625" style="0" customWidth="1"/>
    <col min="8" max="8" width="7.875" style="0" customWidth="1"/>
    <col min="9" max="9" width="7.75390625" style="0" customWidth="1"/>
    <col min="10" max="10" width="7.625" style="0" customWidth="1"/>
    <col min="11" max="11" width="8.25390625" style="0" customWidth="1"/>
    <col min="12" max="12" width="8.125" style="0" customWidth="1"/>
    <col min="13" max="13" width="8.25390625" style="0" customWidth="1"/>
    <col min="14" max="14" width="7.875" style="0" customWidth="1"/>
    <col min="15" max="15" width="8.25390625" style="0" customWidth="1"/>
    <col min="16" max="16" width="8.125" style="0" customWidth="1"/>
  </cols>
  <sheetData>
    <row r="1" spans="2:16" ht="72.75" customHeight="1">
      <c r="B1" s="19"/>
      <c r="C1" s="19"/>
      <c r="D1" s="19"/>
      <c r="E1" s="19"/>
      <c r="F1" s="19"/>
      <c r="G1" s="19"/>
      <c r="H1" s="19"/>
      <c r="I1" s="19"/>
      <c r="J1" s="74" t="s">
        <v>54</v>
      </c>
      <c r="K1" s="74"/>
      <c r="L1" s="74"/>
      <c r="M1" s="74"/>
      <c r="N1" s="74"/>
      <c r="O1" s="74"/>
      <c r="P1" s="74"/>
    </row>
    <row r="2" spans="2:16" ht="30" customHeight="1">
      <c r="B2" s="66" t="s">
        <v>51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2:16" ht="13.5" customHeight="1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3:17" s="3" customFormat="1" ht="15" customHeight="1">
      <c r="C4" s="27"/>
      <c r="D4" s="28"/>
      <c r="E4" s="27"/>
      <c r="F4" s="27"/>
      <c r="G4" s="27"/>
      <c r="H4" s="27"/>
      <c r="I4" s="27"/>
      <c r="J4" s="29"/>
      <c r="K4" s="72" t="s">
        <v>53</v>
      </c>
      <c r="L4" s="73"/>
      <c r="M4" s="73"/>
      <c r="N4" s="73"/>
      <c r="O4" s="73"/>
      <c r="P4" s="73"/>
      <c r="Q4" s="27"/>
    </row>
    <row r="5" spans="3:17" s="3" customFormat="1" ht="15" customHeight="1">
      <c r="C5" s="27"/>
      <c r="D5" s="28"/>
      <c r="E5" s="27"/>
      <c r="F5" s="27"/>
      <c r="G5" s="27"/>
      <c r="H5" s="27"/>
      <c r="I5" s="27"/>
      <c r="J5" s="29"/>
      <c r="K5" s="72"/>
      <c r="L5" s="73"/>
      <c r="M5" s="73"/>
      <c r="N5" s="73"/>
      <c r="O5" s="73"/>
      <c r="P5" s="73"/>
      <c r="Q5" s="27"/>
    </row>
    <row r="6" spans="2:17" s="1" customFormat="1" ht="26.25" customHeight="1">
      <c r="B6" s="30" t="s">
        <v>31</v>
      </c>
      <c r="C6" s="31" t="s">
        <v>32</v>
      </c>
      <c r="D6" s="20" t="s">
        <v>52</v>
      </c>
      <c r="E6" s="32" t="s">
        <v>9</v>
      </c>
      <c r="F6" s="32" t="s">
        <v>10</v>
      </c>
      <c r="G6" s="32" t="s">
        <v>0</v>
      </c>
      <c r="H6" s="32" t="s">
        <v>11</v>
      </c>
      <c r="I6" s="32" t="s">
        <v>1</v>
      </c>
      <c r="J6" s="32" t="s">
        <v>2</v>
      </c>
      <c r="K6" s="32" t="s">
        <v>4</v>
      </c>
      <c r="L6" s="32" t="s">
        <v>12</v>
      </c>
      <c r="M6" s="32" t="s">
        <v>13</v>
      </c>
      <c r="N6" s="32" t="s">
        <v>14</v>
      </c>
      <c r="O6" s="32" t="s">
        <v>15</v>
      </c>
      <c r="P6" s="32" t="s">
        <v>16</v>
      </c>
      <c r="Q6" s="2"/>
    </row>
    <row r="7" spans="2:17" s="7" customFormat="1" ht="19.5" customHeight="1">
      <c r="B7" s="70" t="s">
        <v>7</v>
      </c>
      <c r="C7" s="4" t="s">
        <v>48</v>
      </c>
      <c r="D7" s="36">
        <f>E7+F7+G7+H7+I7+J7+K7+L7+M7+N7+O7+P7</f>
        <v>42</v>
      </c>
      <c r="E7" s="38">
        <v>3</v>
      </c>
      <c r="F7" s="39">
        <v>3</v>
      </c>
      <c r="G7" s="39">
        <v>3</v>
      </c>
      <c r="H7" s="39">
        <v>4</v>
      </c>
      <c r="I7" s="39">
        <v>5</v>
      </c>
      <c r="J7" s="39">
        <v>3</v>
      </c>
      <c r="K7" s="39">
        <v>3</v>
      </c>
      <c r="L7" s="39">
        <v>3</v>
      </c>
      <c r="M7" s="39">
        <v>5</v>
      </c>
      <c r="N7" s="39">
        <v>4</v>
      </c>
      <c r="O7" s="39">
        <v>3</v>
      </c>
      <c r="P7" s="39">
        <v>3</v>
      </c>
      <c r="Q7" s="6"/>
    </row>
    <row r="8" spans="2:17" s="7" customFormat="1" ht="15.75" customHeight="1">
      <c r="B8" s="71"/>
      <c r="C8" s="4" t="s">
        <v>3</v>
      </c>
      <c r="D8" s="36">
        <f>E8+F8+G8+H8+I8+J8+K8+L8+M8+N8+O8+P8</f>
        <v>27.720000000000002</v>
      </c>
      <c r="E8" s="22">
        <f>E7*660/1000</f>
        <v>1.98</v>
      </c>
      <c r="F8" s="22">
        <f aca="true" t="shared" si="0" ref="F8:P8">F7*660/1000</f>
        <v>1.98</v>
      </c>
      <c r="G8" s="22">
        <f t="shared" si="0"/>
        <v>1.98</v>
      </c>
      <c r="H8" s="22">
        <f t="shared" si="0"/>
        <v>2.64</v>
      </c>
      <c r="I8" s="22">
        <f t="shared" si="0"/>
        <v>3.3</v>
      </c>
      <c r="J8" s="22">
        <f t="shared" si="0"/>
        <v>1.98</v>
      </c>
      <c r="K8" s="22">
        <f t="shared" si="0"/>
        <v>1.98</v>
      </c>
      <c r="L8" s="22">
        <f t="shared" si="0"/>
        <v>1.98</v>
      </c>
      <c r="M8" s="22">
        <f t="shared" si="0"/>
        <v>3.3</v>
      </c>
      <c r="N8" s="22">
        <f t="shared" si="0"/>
        <v>2.64</v>
      </c>
      <c r="O8" s="22">
        <f t="shared" si="0"/>
        <v>1.98</v>
      </c>
      <c r="P8" s="22">
        <f t="shared" si="0"/>
        <v>1.98</v>
      </c>
      <c r="Q8" s="6"/>
    </row>
    <row r="9" spans="2:17" s="7" customFormat="1" ht="15.75" customHeight="1">
      <c r="B9" s="68" t="s">
        <v>34</v>
      </c>
      <c r="C9" s="4" t="s">
        <v>48</v>
      </c>
      <c r="D9" s="36">
        <f>SUM(E9+F9+G9+H9+I9+J9+K9+L9+M9+N9+O9+P9)</f>
        <v>216</v>
      </c>
      <c r="E9" s="22">
        <v>18</v>
      </c>
      <c r="F9" s="22">
        <v>18</v>
      </c>
      <c r="G9" s="22">
        <v>18</v>
      </c>
      <c r="H9" s="22">
        <v>18</v>
      </c>
      <c r="I9" s="22">
        <v>18</v>
      </c>
      <c r="J9" s="22">
        <v>18</v>
      </c>
      <c r="K9" s="22">
        <v>18</v>
      </c>
      <c r="L9" s="22">
        <v>18</v>
      </c>
      <c r="M9" s="22">
        <v>18</v>
      </c>
      <c r="N9" s="22">
        <v>18</v>
      </c>
      <c r="O9" s="22">
        <v>18</v>
      </c>
      <c r="P9" s="22">
        <v>18</v>
      </c>
      <c r="Q9" s="6"/>
    </row>
    <row r="10" spans="2:17" s="7" customFormat="1" ht="15" customHeight="1">
      <c r="B10" s="69"/>
      <c r="C10" s="16" t="s">
        <v>3</v>
      </c>
      <c r="D10" s="36">
        <f>E10+F10+G10+H10+I10+J10+K10+L10+M10+N10+O10+P10</f>
        <v>142.55999999999997</v>
      </c>
      <c r="E10" s="22">
        <f>E9*660/1000</f>
        <v>11.88</v>
      </c>
      <c r="F10" s="22">
        <f aca="true" t="shared" si="1" ref="F10:P10">F9*660/1000</f>
        <v>11.88</v>
      </c>
      <c r="G10" s="22">
        <f t="shared" si="1"/>
        <v>11.88</v>
      </c>
      <c r="H10" s="22">
        <f t="shared" si="1"/>
        <v>11.88</v>
      </c>
      <c r="I10" s="22">
        <f t="shared" si="1"/>
        <v>11.88</v>
      </c>
      <c r="J10" s="22">
        <f t="shared" si="1"/>
        <v>11.88</v>
      </c>
      <c r="K10" s="22">
        <f t="shared" si="1"/>
        <v>11.88</v>
      </c>
      <c r="L10" s="22">
        <f t="shared" si="1"/>
        <v>11.88</v>
      </c>
      <c r="M10" s="22">
        <f t="shared" si="1"/>
        <v>11.88</v>
      </c>
      <c r="N10" s="22">
        <f t="shared" si="1"/>
        <v>11.88</v>
      </c>
      <c r="O10" s="22">
        <f t="shared" si="1"/>
        <v>11.88</v>
      </c>
      <c r="P10" s="22">
        <f t="shared" si="1"/>
        <v>11.88</v>
      </c>
      <c r="Q10" s="6"/>
    </row>
    <row r="11" spans="2:17" s="7" customFormat="1" ht="15" customHeight="1">
      <c r="B11" s="43" t="s">
        <v>50</v>
      </c>
      <c r="C11" s="35" t="s">
        <v>48</v>
      </c>
      <c r="D11" s="36">
        <f>SUM(E11+F11+G11+H11+I11+J11+K11+L11+M11+N11+O11+P11)</f>
        <v>59.5</v>
      </c>
      <c r="E11" s="38">
        <v>4.96</v>
      </c>
      <c r="F11" s="38">
        <v>4.96</v>
      </c>
      <c r="G11" s="38">
        <v>4.96</v>
      </c>
      <c r="H11" s="38">
        <v>4.96</v>
      </c>
      <c r="I11" s="38">
        <v>4.96</v>
      </c>
      <c r="J11" s="38">
        <v>4.96</v>
      </c>
      <c r="K11" s="38">
        <v>4.96</v>
      </c>
      <c r="L11" s="38">
        <v>4.96</v>
      </c>
      <c r="M11" s="38">
        <v>4.96</v>
      </c>
      <c r="N11" s="38">
        <v>4.96</v>
      </c>
      <c r="O11" s="38">
        <v>4.96</v>
      </c>
      <c r="P11" s="38">
        <v>4.94</v>
      </c>
      <c r="Q11" s="6"/>
    </row>
    <row r="12" spans="2:17" s="7" customFormat="1" ht="15" customHeight="1">
      <c r="B12" s="44"/>
      <c r="C12" s="37" t="s">
        <v>3</v>
      </c>
      <c r="D12" s="36">
        <f>E12+F12+G12+H12+I12+J12+K12+L12+M12+N12+O12+P12</f>
        <v>39.27000000000001</v>
      </c>
      <c r="E12" s="38">
        <f>E11*660/1000</f>
        <v>3.2736</v>
      </c>
      <c r="F12" s="38">
        <f aca="true" t="shared" si="2" ref="F12:P12">F11*660/1000</f>
        <v>3.2736</v>
      </c>
      <c r="G12" s="38">
        <f t="shared" si="2"/>
        <v>3.2736</v>
      </c>
      <c r="H12" s="38">
        <f t="shared" si="2"/>
        <v>3.2736</v>
      </c>
      <c r="I12" s="38">
        <f t="shared" si="2"/>
        <v>3.2736</v>
      </c>
      <c r="J12" s="38">
        <f t="shared" si="2"/>
        <v>3.2736</v>
      </c>
      <c r="K12" s="38">
        <f t="shared" si="2"/>
        <v>3.2736</v>
      </c>
      <c r="L12" s="38">
        <f t="shared" si="2"/>
        <v>3.2736</v>
      </c>
      <c r="M12" s="38">
        <f t="shared" si="2"/>
        <v>3.2736</v>
      </c>
      <c r="N12" s="38">
        <f t="shared" si="2"/>
        <v>3.2736</v>
      </c>
      <c r="O12" s="38">
        <f t="shared" si="2"/>
        <v>3.2736</v>
      </c>
      <c r="P12" s="38">
        <f t="shared" si="2"/>
        <v>3.2604</v>
      </c>
      <c r="Q12" s="6"/>
    </row>
    <row r="13" spans="2:17" s="7" customFormat="1" ht="15" customHeight="1">
      <c r="B13" s="60" t="s">
        <v>35</v>
      </c>
      <c r="C13" s="4" t="s">
        <v>48</v>
      </c>
      <c r="D13" s="36">
        <f>E13+F13+G13+H13+I13+J13+K13+L13+M13+N13+O13+P13</f>
        <v>24</v>
      </c>
      <c r="E13" s="22">
        <v>2</v>
      </c>
      <c r="F13" s="22">
        <v>2</v>
      </c>
      <c r="G13" s="22">
        <v>2</v>
      </c>
      <c r="H13" s="22">
        <v>2</v>
      </c>
      <c r="I13" s="22">
        <v>2</v>
      </c>
      <c r="J13" s="22">
        <v>2</v>
      </c>
      <c r="K13" s="22">
        <v>2</v>
      </c>
      <c r="L13" s="22">
        <v>2</v>
      </c>
      <c r="M13" s="22">
        <v>2</v>
      </c>
      <c r="N13" s="22">
        <v>2</v>
      </c>
      <c r="O13" s="22">
        <v>2</v>
      </c>
      <c r="P13" s="22">
        <v>2</v>
      </c>
      <c r="Q13" s="6"/>
    </row>
    <row r="14" spans="2:17" s="7" customFormat="1" ht="16.5" customHeight="1">
      <c r="B14" s="61"/>
      <c r="C14" s="4" t="s">
        <v>3</v>
      </c>
      <c r="D14" s="36">
        <f>E14+F14+G14+H14+I14+J14+K14+L14+M14+N14+O14+P14</f>
        <v>15.840000000000002</v>
      </c>
      <c r="E14" s="22">
        <f>E13*660/1000</f>
        <v>1.32</v>
      </c>
      <c r="F14" s="22">
        <f aca="true" t="shared" si="3" ref="F14:P14">F13*660/1000</f>
        <v>1.32</v>
      </c>
      <c r="G14" s="22">
        <f t="shared" si="3"/>
        <v>1.32</v>
      </c>
      <c r="H14" s="22">
        <f t="shared" si="3"/>
        <v>1.32</v>
      </c>
      <c r="I14" s="22">
        <f t="shared" si="3"/>
        <v>1.32</v>
      </c>
      <c r="J14" s="22">
        <f t="shared" si="3"/>
        <v>1.32</v>
      </c>
      <c r="K14" s="22">
        <f t="shared" si="3"/>
        <v>1.32</v>
      </c>
      <c r="L14" s="22">
        <f t="shared" si="3"/>
        <v>1.32</v>
      </c>
      <c r="M14" s="22">
        <f t="shared" si="3"/>
        <v>1.32</v>
      </c>
      <c r="N14" s="22">
        <f t="shared" si="3"/>
        <v>1.32</v>
      </c>
      <c r="O14" s="22">
        <f t="shared" si="3"/>
        <v>1.32</v>
      </c>
      <c r="P14" s="22">
        <f t="shared" si="3"/>
        <v>1.32</v>
      </c>
      <c r="Q14" s="6"/>
    </row>
    <row r="15" spans="2:17" s="1" customFormat="1" ht="18.75" customHeight="1">
      <c r="B15" s="62" t="s">
        <v>36</v>
      </c>
      <c r="C15" s="4" t="s">
        <v>48</v>
      </c>
      <c r="D15" s="21">
        <f>E15+F15+G15+H15+I15+J15+K15+L15+M15+N15+O15+P15</f>
        <v>27.000000000000004</v>
      </c>
      <c r="E15" s="22">
        <v>2.2</v>
      </c>
      <c r="F15" s="22">
        <v>2.3</v>
      </c>
      <c r="G15" s="22">
        <v>2.3</v>
      </c>
      <c r="H15" s="22">
        <v>2.3</v>
      </c>
      <c r="I15" s="22">
        <v>2.2</v>
      </c>
      <c r="J15" s="22">
        <v>2.2</v>
      </c>
      <c r="K15" s="22">
        <v>2</v>
      </c>
      <c r="L15" s="22">
        <v>2.3</v>
      </c>
      <c r="M15" s="22">
        <v>2.3</v>
      </c>
      <c r="N15" s="22">
        <v>2.3</v>
      </c>
      <c r="O15" s="22">
        <v>2.3</v>
      </c>
      <c r="P15" s="22">
        <v>2.3</v>
      </c>
      <c r="Q15" s="2"/>
    </row>
    <row r="16" spans="2:16" ht="30" customHeight="1">
      <c r="B16" s="63"/>
      <c r="C16" s="4" t="s">
        <v>3</v>
      </c>
      <c r="D16" s="21">
        <f>E16+F16+G16+H16+I16+J16+K16+L16+M16+N16+O16+P16</f>
        <v>17.820000000000004</v>
      </c>
      <c r="E16" s="22">
        <f>E15*660/1000</f>
        <v>1.4520000000000002</v>
      </c>
      <c r="F16" s="22">
        <f aca="true" t="shared" si="4" ref="F16:P16">F15*660/1000</f>
        <v>1.5179999999999998</v>
      </c>
      <c r="G16" s="22">
        <f t="shared" si="4"/>
        <v>1.5179999999999998</v>
      </c>
      <c r="H16" s="22">
        <f t="shared" si="4"/>
        <v>1.5179999999999998</v>
      </c>
      <c r="I16" s="22">
        <f t="shared" si="4"/>
        <v>1.4520000000000002</v>
      </c>
      <c r="J16" s="22">
        <f t="shared" si="4"/>
        <v>1.4520000000000002</v>
      </c>
      <c r="K16" s="22">
        <f t="shared" si="4"/>
        <v>1.32</v>
      </c>
      <c r="L16" s="22">
        <f t="shared" si="4"/>
        <v>1.5179999999999998</v>
      </c>
      <c r="M16" s="22">
        <f t="shared" si="4"/>
        <v>1.5179999999999998</v>
      </c>
      <c r="N16" s="22">
        <f t="shared" si="4"/>
        <v>1.5179999999999998</v>
      </c>
      <c r="O16" s="22">
        <f t="shared" si="4"/>
        <v>1.5179999999999998</v>
      </c>
      <c r="P16" s="22">
        <f t="shared" si="4"/>
        <v>1.5179999999999998</v>
      </c>
    </row>
    <row r="17" spans="2:16" s="8" customFormat="1" ht="16.5" customHeight="1">
      <c r="B17" s="64" t="s">
        <v>37</v>
      </c>
      <c r="C17" s="4" t="s">
        <v>48</v>
      </c>
      <c r="D17" s="21">
        <f>SUM(E17:P17)</f>
        <v>29.999999999999996</v>
      </c>
      <c r="E17" s="40">
        <v>2</v>
      </c>
      <c r="F17" s="40">
        <v>2.2</v>
      </c>
      <c r="G17" s="40">
        <v>2</v>
      </c>
      <c r="H17" s="40">
        <v>3</v>
      </c>
      <c r="I17" s="40">
        <v>3.3</v>
      </c>
      <c r="J17" s="40">
        <v>3.9</v>
      </c>
      <c r="K17" s="40">
        <v>2.2</v>
      </c>
      <c r="L17" s="40">
        <v>2.2</v>
      </c>
      <c r="M17" s="40">
        <v>2.2</v>
      </c>
      <c r="N17" s="40">
        <v>2.8</v>
      </c>
      <c r="O17" s="40">
        <v>2</v>
      </c>
      <c r="P17" s="40">
        <v>2.2</v>
      </c>
    </row>
    <row r="18" spans="2:16" s="8" customFormat="1" ht="15.75" customHeight="1">
      <c r="B18" s="65"/>
      <c r="C18" s="4" t="s">
        <v>3</v>
      </c>
      <c r="D18" s="21">
        <f>SUM(E18:P18)</f>
        <v>19.8</v>
      </c>
      <c r="E18" s="22">
        <f>E17*660/1000</f>
        <v>1.32</v>
      </c>
      <c r="F18" s="22">
        <f aca="true" t="shared" si="5" ref="F18:P18">F17*660/1000</f>
        <v>1.4520000000000002</v>
      </c>
      <c r="G18" s="22">
        <f t="shared" si="5"/>
        <v>1.32</v>
      </c>
      <c r="H18" s="22">
        <f t="shared" si="5"/>
        <v>1.98</v>
      </c>
      <c r="I18" s="22">
        <f t="shared" si="5"/>
        <v>2.178</v>
      </c>
      <c r="J18" s="22">
        <f t="shared" si="5"/>
        <v>2.574</v>
      </c>
      <c r="K18" s="22">
        <f t="shared" si="5"/>
        <v>1.4520000000000002</v>
      </c>
      <c r="L18" s="22">
        <f t="shared" si="5"/>
        <v>1.4520000000000002</v>
      </c>
      <c r="M18" s="22">
        <f t="shared" si="5"/>
        <v>1.4520000000000002</v>
      </c>
      <c r="N18" s="22">
        <f t="shared" si="5"/>
        <v>1.8479999999999999</v>
      </c>
      <c r="O18" s="22">
        <f t="shared" si="5"/>
        <v>1.32</v>
      </c>
      <c r="P18" s="22">
        <f t="shared" si="5"/>
        <v>1.4520000000000002</v>
      </c>
    </row>
    <row r="19" spans="2:16" ht="14.25">
      <c r="B19" s="58" t="s">
        <v>38</v>
      </c>
      <c r="C19" s="4" t="s">
        <v>48</v>
      </c>
      <c r="D19" s="23">
        <f>E19+F19+G19+H19+I19+J19+K19+L19+M19+N19+O19+P19</f>
        <v>29.999999999999996</v>
      </c>
      <c r="E19" s="22">
        <v>2</v>
      </c>
      <c r="F19" s="22">
        <v>3</v>
      </c>
      <c r="G19" s="22">
        <v>2</v>
      </c>
      <c r="H19" s="22">
        <v>2.5</v>
      </c>
      <c r="I19" s="22">
        <v>3.5</v>
      </c>
      <c r="J19" s="22">
        <v>3</v>
      </c>
      <c r="K19" s="22">
        <v>2.2</v>
      </c>
      <c r="L19" s="22">
        <v>2.2</v>
      </c>
      <c r="M19" s="22">
        <v>2.2</v>
      </c>
      <c r="N19" s="22">
        <v>3</v>
      </c>
      <c r="O19" s="22">
        <v>2.2</v>
      </c>
      <c r="P19" s="22">
        <v>2.2</v>
      </c>
    </row>
    <row r="20" spans="2:16" ht="14.25">
      <c r="B20" s="59"/>
      <c r="C20" s="4" t="s">
        <v>3</v>
      </c>
      <c r="D20" s="21">
        <f>SUM(E20:P20)</f>
        <v>19.800000000000004</v>
      </c>
      <c r="E20" s="22">
        <f>E19*660/1000</f>
        <v>1.32</v>
      </c>
      <c r="F20" s="22">
        <f aca="true" t="shared" si="6" ref="F20:P20">F19*660/1000</f>
        <v>1.98</v>
      </c>
      <c r="G20" s="22">
        <f t="shared" si="6"/>
        <v>1.32</v>
      </c>
      <c r="H20" s="22">
        <f t="shared" si="6"/>
        <v>1.65</v>
      </c>
      <c r="I20" s="22">
        <f t="shared" si="6"/>
        <v>2.31</v>
      </c>
      <c r="J20" s="22">
        <f t="shared" si="6"/>
        <v>1.98</v>
      </c>
      <c r="K20" s="22">
        <f t="shared" si="6"/>
        <v>1.4520000000000002</v>
      </c>
      <c r="L20" s="22">
        <f t="shared" si="6"/>
        <v>1.4520000000000002</v>
      </c>
      <c r="M20" s="22">
        <f t="shared" si="6"/>
        <v>1.4520000000000002</v>
      </c>
      <c r="N20" s="22">
        <f t="shared" si="6"/>
        <v>1.98</v>
      </c>
      <c r="O20" s="22">
        <f t="shared" si="6"/>
        <v>1.4520000000000002</v>
      </c>
      <c r="P20" s="22">
        <f t="shared" si="6"/>
        <v>1.4520000000000002</v>
      </c>
    </row>
    <row r="21" spans="2:16" ht="14.25">
      <c r="B21" s="52" t="s">
        <v>17</v>
      </c>
      <c r="C21" s="4" t="s">
        <v>48</v>
      </c>
      <c r="D21" s="23">
        <f>E21+F21+G21+H21+I21+J21+K21+L21+M21+N21+O21+P21</f>
        <v>71</v>
      </c>
      <c r="E21" s="40">
        <v>5.75</v>
      </c>
      <c r="F21" s="40">
        <v>5.75</v>
      </c>
      <c r="G21" s="40">
        <v>5.75</v>
      </c>
      <c r="H21" s="40">
        <v>5.75</v>
      </c>
      <c r="I21" s="40">
        <v>5.75</v>
      </c>
      <c r="J21" s="40">
        <v>6.75</v>
      </c>
      <c r="K21" s="40">
        <v>6.75</v>
      </c>
      <c r="L21" s="40">
        <v>5.75</v>
      </c>
      <c r="M21" s="40">
        <v>5.75</v>
      </c>
      <c r="N21" s="40">
        <v>5.75</v>
      </c>
      <c r="O21" s="40">
        <v>5.75</v>
      </c>
      <c r="P21" s="40">
        <v>5.75</v>
      </c>
    </row>
    <row r="22" spans="2:16" ht="14.25">
      <c r="B22" s="53"/>
      <c r="C22" s="4" t="s">
        <v>3</v>
      </c>
      <c r="D22" s="21">
        <f>SUM(E22:P22)</f>
        <v>46.86000000000001</v>
      </c>
      <c r="E22" s="22">
        <f>E21*660/1000</f>
        <v>3.795</v>
      </c>
      <c r="F22" s="22">
        <f aca="true" t="shared" si="7" ref="F22:P22">F21*660/1000</f>
        <v>3.795</v>
      </c>
      <c r="G22" s="22">
        <f t="shared" si="7"/>
        <v>3.795</v>
      </c>
      <c r="H22" s="22">
        <f t="shared" si="7"/>
        <v>3.795</v>
      </c>
      <c r="I22" s="22">
        <f t="shared" si="7"/>
        <v>3.795</v>
      </c>
      <c r="J22" s="22">
        <f t="shared" si="7"/>
        <v>4.455</v>
      </c>
      <c r="K22" s="22">
        <f t="shared" si="7"/>
        <v>4.455</v>
      </c>
      <c r="L22" s="22">
        <f t="shared" si="7"/>
        <v>3.795</v>
      </c>
      <c r="M22" s="22">
        <f t="shared" si="7"/>
        <v>3.795</v>
      </c>
      <c r="N22" s="22">
        <f t="shared" si="7"/>
        <v>3.795</v>
      </c>
      <c r="O22" s="22">
        <f t="shared" si="7"/>
        <v>3.795</v>
      </c>
      <c r="P22" s="22">
        <f t="shared" si="7"/>
        <v>3.795</v>
      </c>
    </row>
    <row r="23" spans="2:16" ht="14.25">
      <c r="B23" s="52" t="s">
        <v>39</v>
      </c>
      <c r="C23" s="4" t="s">
        <v>48</v>
      </c>
      <c r="D23" s="23">
        <f>SUM(E23:P23)</f>
        <v>31.200000000000006</v>
      </c>
      <c r="E23" s="40">
        <v>2.6</v>
      </c>
      <c r="F23" s="40">
        <v>2.6</v>
      </c>
      <c r="G23" s="40">
        <v>2.6</v>
      </c>
      <c r="H23" s="40">
        <v>2.6</v>
      </c>
      <c r="I23" s="40">
        <v>2.6</v>
      </c>
      <c r="J23" s="40">
        <v>2.6</v>
      </c>
      <c r="K23" s="40">
        <v>2.6</v>
      </c>
      <c r="L23" s="40">
        <v>2.6</v>
      </c>
      <c r="M23" s="40">
        <v>2.6</v>
      </c>
      <c r="N23" s="40">
        <v>2.6</v>
      </c>
      <c r="O23" s="40">
        <v>2.6</v>
      </c>
      <c r="P23" s="40">
        <v>2.6</v>
      </c>
    </row>
    <row r="24" spans="2:16" ht="14.25">
      <c r="B24" s="53"/>
      <c r="C24" s="4" t="s">
        <v>3</v>
      </c>
      <c r="D24" s="21">
        <f>SUM(E24:P24)</f>
        <v>20.592</v>
      </c>
      <c r="E24" s="22">
        <f>E23*660/1000</f>
        <v>1.716</v>
      </c>
      <c r="F24" s="22">
        <f aca="true" t="shared" si="8" ref="F24:P24">F23*660/1000</f>
        <v>1.716</v>
      </c>
      <c r="G24" s="22">
        <f t="shared" si="8"/>
        <v>1.716</v>
      </c>
      <c r="H24" s="22">
        <f t="shared" si="8"/>
        <v>1.716</v>
      </c>
      <c r="I24" s="22">
        <f t="shared" si="8"/>
        <v>1.716</v>
      </c>
      <c r="J24" s="22">
        <f t="shared" si="8"/>
        <v>1.716</v>
      </c>
      <c r="K24" s="22">
        <f t="shared" si="8"/>
        <v>1.716</v>
      </c>
      <c r="L24" s="22">
        <f t="shared" si="8"/>
        <v>1.716</v>
      </c>
      <c r="M24" s="22">
        <f t="shared" si="8"/>
        <v>1.716</v>
      </c>
      <c r="N24" s="22">
        <f t="shared" si="8"/>
        <v>1.716</v>
      </c>
      <c r="O24" s="22">
        <f t="shared" si="8"/>
        <v>1.716</v>
      </c>
      <c r="P24" s="22">
        <f t="shared" si="8"/>
        <v>1.716</v>
      </c>
    </row>
    <row r="25" spans="2:17" ht="14.25">
      <c r="B25" s="52" t="s">
        <v>40</v>
      </c>
      <c r="C25" s="4" t="s">
        <v>48</v>
      </c>
      <c r="D25" s="23">
        <f>E25+F25+G25+H25+I25+J25+K25+L25+M25+N25+O25+P25</f>
        <v>26.399999999999995</v>
      </c>
      <c r="E25" s="40">
        <v>2.2</v>
      </c>
      <c r="F25" s="40">
        <v>2.2</v>
      </c>
      <c r="G25" s="40">
        <v>2.2</v>
      </c>
      <c r="H25" s="40">
        <v>2.2</v>
      </c>
      <c r="I25" s="40">
        <v>2.2</v>
      </c>
      <c r="J25" s="40">
        <v>2.2</v>
      </c>
      <c r="K25" s="40">
        <v>2.2</v>
      </c>
      <c r="L25" s="40">
        <v>2.2</v>
      </c>
      <c r="M25" s="40">
        <v>2.2</v>
      </c>
      <c r="N25" s="40">
        <v>2.2</v>
      </c>
      <c r="O25" s="40">
        <v>2.2</v>
      </c>
      <c r="P25" s="40">
        <v>2.2</v>
      </c>
      <c r="Q25" s="8"/>
    </row>
    <row r="26" spans="2:17" ht="14.25">
      <c r="B26" s="53"/>
      <c r="C26" s="4" t="s">
        <v>3</v>
      </c>
      <c r="D26" s="21">
        <f>SUM(E26:P26)</f>
        <v>17.424000000000003</v>
      </c>
      <c r="E26" s="22">
        <f>E25*660/1000</f>
        <v>1.4520000000000002</v>
      </c>
      <c r="F26" s="22">
        <f aca="true" t="shared" si="9" ref="F26:P26">F25*660/1000</f>
        <v>1.4520000000000002</v>
      </c>
      <c r="G26" s="22">
        <f t="shared" si="9"/>
        <v>1.4520000000000002</v>
      </c>
      <c r="H26" s="22">
        <f t="shared" si="9"/>
        <v>1.4520000000000002</v>
      </c>
      <c r="I26" s="22">
        <f t="shared" si="9"/>
        <v>1.4520000000000002</v>
      </c>
      <c r="J26" s="22">
        <f t="shared" si="9"/>
        <v>1.4520000000000002</v>
      </c>
      <c r="K26" s="22">
        <f t="shared" si="9"/>
        <v>1.4520000000000002</v>
      </c>
      <c r="L26" s="22">
        <f t="shared" si="9"/>
        <v>1.4520000000000002</v>
      </c>
      <c r="M26" s="22">
        <f t="shared" si="9"/>
        <v>1.4520000000000002</v>
      </c>
      <c r="N26" s="22">
        <f t="shared" si="9"/>
        <v>1.4520000000000002</v>
      </c>
      <c r="O26" s="22">
        <f t="shared" si="9"/>
        <v>1.4520000000000002</v>
      </c>
      <c r="P26" s="22">
        <f t="shared" si="9"/>
        <v>1.4520000000000002</v>
      </c>
      <c r="Q26" s="8"/>
    </row>
    <row r="27" spans="2:16" ht="14.25">
      <c r="B27" s="52" t="s">
        <v>18</v>
      </c>
      <c r="C27" s="4" t="s">
        <v>48</v>
      </c>
      <c r="D27" s="23">
        <f>E27+F27+G27+H27+I27+J27+K27+L27+M27+N27+O27+P27</f>
        <v>180.8</v>
      </c>
      <c r="E27" s="40">
        <v>13</v>
      </c>
      <c r="F27" s="40">
        <v>15</v>
      </c>
      <c r="G27" s="40">
        <v>15</v>
      </c>
      <c r="H27" s="40">
        <v>16</v>
      </c>
      <c r="I27" s="40">
        <v>15</v>
      </c>
      <c r="J27" s="40">
        <v>14.8</v>
      </c>
      <c r="K27" s="40">
        <v>14</v>
      </c>
      <c r="L27" s="40">
        <v>14</v>
      </c>
      <c r="M27" s="40">
        <v>16</v>
      </c>
      <c r="N27" s="40">
        <v>16</v>
      </c>
      <c r="O27" s="40">
        <v>17</v>
      </c>
      <c r="P27" s="40">
        <v>15</v>
      </c>
    </row>
    <row r="28" spans="2:16" ht="13.5" customHeight="1">
      <c r="B28" s="53"/>
      <c r="C28" s="4" t="s">
        <v>3</v>
      </c>
      <c r="D28" s="21">
        <f>SUM(E28:P28)</f>
        <v>119.328</v>
      </c>
      <c r="E28" s="22">
        <f>E27*660/1000</f>
        <v>8.58</v>
      </c>
      <c r="F28" s="22">
        <f aca="true" t="shared" si="10" ref="F28:P28">F27*660/1000</f>
        <v>9.9</v>
      </c>
      <c r="G28" s="22">
        <f t="shared" si="10"/>
        <v>9.9</v>
      </c>
      <c r="H28" s="22">
        <f t="shared" si="10"/>
        <v>10.56</v>
      </c>
      <c r="I28" s="22">
        <f t="shared" si="10"/>
        <v>9.9</v>
      </c>
      <c r="J28" s="22">
        <f t="shared" si="10"/>
        <v>9.768</v>
      </c>
      <c r="K28" s="22">
        <f t="shared" si="10"/>
        <v>9.24</v>
      </c>
      <c r="L28" s="22">
        <f t="shared" si="10"/>
        <v>9.24</v>
      </c>
      <c r="M28" s="22">
        <f t="shared" si="10"/>
        <v>10.56</v>
      </c>
      <c r="N28" s="22">
        <f t="shared" si="10"/>
        <v>10.56</v>
      </c>
      <c r="O28" s="22">
        <f t="shared" si="10"/>
        <v>11.22</v>
      </c>
      <c r="P28" s="22">
        <f t="shared" si="10"/>
        <v>9.9</v>
      </c>
    </row>
    <row r="29" spans="2:16" ht="14.25">
      <c r="B29" s="52" t="s">
        <v>41</v>
      </c>
      <c r="C29" s="4" t="s">
        <v>48</v>
      </c>
      <c r="D29" s="23">
        <f>E29+F29+G29+H29+I29+J29+K29+L29+M29+N29+O29+P29</f>
        <v>9</v>
      </c>
      <c r="E29" s="40">
        <v>0.75</v>
      </c>
      <c r="F29" s="40">
        <v>0.75</v>
      </c>
      <c r="G29" s="40">
        <v>0.75</v>
      </c>
      <c r="H29" s="40">
        <v>0.75</v>
      </c>
      <c r="I29" s="40">
        <v>0.75</v>
      </c>
      <c r="J29" s="40">
        <v>0.75</v>
      </c>
      <c r="K29" s="40">
        <v>0.75</v>
      </c>
      <c r="L29" s="40">
        <v>0.75</v>
      </c>
      <c r="M29" s="40">
        <v>0.75</v>
      </c>
      <c r="N29" s="40">
        <v>0.75</v>
      </c>
      <c r="O29" s="40">
        <v>0.75</v>
      </c>
      <c r="P29" s="40">
        <v>0.75</v>
      </c>
    </row>
    <row r="30" spans="2:16" ht="14.25">
      <c r="B30" s="53"/>
      <c r="C30" s="4" t="s">
        <v>3</v>
      </c>
      <c r="D30" s="21">
        <f>SUM(E30:P30)</f>
        <v>5.94</v>
      </c>
      <c r="E30" s="22">
        <f>E29*660/1000</f>
        <v>0.495</v>
      </c>
      <c r="F30" s="22">
        <f aca="true" t="shared" si="11" ref="F30:P30">F29*660/1000</f>
        <v>0.495</v>
      </c>
      <c r="G30" s="22">
        <f t="shared" si="11"/>
        <v>0.495</v>
      </c>
      <c r="H30" s="22">
        <f t="shared" si="11"/>
        <v>0.495</v>
      </c>
      <c r="I30" s="22">
        <f t="shared" si="11"/>
        <v>0.495</v>
      </c>
      <c r="J30" s="22">
        <f t="shared" si="11"/>
        <v>0.495</v>
      </c>
      <c r="K30" s="22">
        <f t="shared" si="11"/>
        <v>0.495</v>
      </c>
      <c r="L30" s="22">
        <f t="shared" si="11"/>
        <v>0.495</v>
      </c>
      <c r="M30" s="22">
        <f t="shared" si="11"/>
        <v>0.495</v>
      </c>
      <c r="N30" s="22">
        <f t="shared" si="11"/>
        <v>0.495</v>
      </c>
      <c r="O30" s="22">
        <f t="shared" si="11"/>
        <v>0.495</v>
      </c>
      <c r="P30" s="22">
        <f t="shared" si="11"/>
        <v>0.495</v>
      </c>
    </row>
    <row r="31" spans="2:16" ht="13.5" customHeight="1">
      <c r="B31" s="56" t="s">
        <v>42</v>
      </c>
      <c r="C31" s="4" t="s">
        <v>48</v>
      </c>
      <c r="D31" s="23">
        <f>E31+F31+G31+H31+I31+J31+K31+L31+M31+N31+O31+P31</f>
        <v>15</v>
      </c>
      <c r="E31" s="40">
        <v>1.5</v>
      </c>
      <c r="F31" s="40">
        <v>1.5</v>
      </c>
      <c r="G31" s="40">
        <v>0.75</v>
      </c>
      <c r="H31" s="40">
        <v>3</v>
      </c>
      <c r="I31" s="40">
        <v>1.5</v>
      </c>
      <c r="J31" s="40">
        <v>0.75</v>
      </c>
      <c r="K31" s="40">
        <v>0.75</v>
      </c>
      <c r="L31" s="40">
        <v>0.75</v>
      </c>
      <c r="M31" s="40">
        <v>1.5</v>
      </c>
      <c r="N31" s="40">
        <v>1.5</v>
      </c>
      <c r="O31" s="40">
        <v>0.75</v>
      </c>
      <c r="P31" s="40">
        <v>0.75</v>
      </c>
    </row>
    <row r="32" spans="2:16" ht="13.5" customHeight="1">
      <c r="B32" s="57"/>
      <c r="C32" s="4" t="s">
        <v>3</v>
      </c>
      <c r="D32" s="21">
        <f>SUM(E32:P32)</f>
        <v>9.899999999999999</v>
      </c>
      <c r="E32" s="22">
        <f>E31*660/1000</f>
        <v>0.99</v>
      </c>
      <c r="F32" s="22">
        <f aca="true" t="shared" si="12" ref="F32:P32">F31*660/1000</f>
        <v>0.99</v>
      </c>
      <c r="G32" s="22">
        <f t="shared" si="12"/>
        <v>0.495</v>
      </c>
      <c r="H32" s="22">
        <f t="shared" si="12"/>
        <v>1.98</v>
      </c>
      <c r="I32" s="22">
        <f t="shared" si="12"/>
        <v>0.99</v>
      </c>
      <c r="J32" s="22">
        <f t="shared" si="12"/>
        <v>0.495</v>
      </c>
      <c r="K32" s="22">
        <f t="shared" si="12"/>
        <v>0.495</v>
      </c>
      <c r="L32" s="22">
        <f t="shared" si="12"/>
        <v>0.495</v>
      </c>
      <c r="M32" s="22">
        <f t="shared" si="12"/>
        <v>0.99</v>
      </c>
      <c r="N32" s="22">
        <f t="shared" si="12"/>
        <v>0.99</v>
      </c>
      <c r="O32" s="22">
        <f t="shared" si="12"/>
        <v>0.495</v>
      </c>
      <c r="P32" s="22">
        <f t="shared" si="12"/>
        <v>0.495</v>
      </c>
    </row>
    <row r="33" spans="2:16" ht="14.25">
      <c r="B33" s="52" t="s">
        <v>43</v>
      </c>
      <c r="C33" s="4" t="s">
        <v>48</v>
      </c>
      <c r="D33" s="23">
        <f>E33+F33+G33+H33+I33+J33+K33+L33+M33+N33+O33+P33</f>
        <v>14.999999999999998</v>
      </c>
      <c r="E33" s="40">
        <v>1.1</v>
      </c>
      <c r="F33" s="40">
        <v>1.8</v>
      </c>
      <c r="G33" s="40">
        <v>1.1</v>
      </c>
      <c r="H33" s="40">
        <v>2.2</v>
      </c>
      <c r="I33" s="40">
        <v>1.1</v>
      </c>
      <c r="J33" s="40">
        <v>1.1</v>
      </c>
      <c r="K33" s="40">
        <v>1.1</v>
      </c>
      <c r="L33" s="40">
        <v>1.1</v>
      </c>
      <c r="M33" s="40">
        <v>1.1</v>
      </c>
      <c r="N33" s="40">
        <v>1.1</v>
      </c>
      <c r="O33" s="40">
        <v>1.1</v>
      </c>
      <c r="P33" s="40">
        <v>1.1</v>
      </c>
    </row>
    <row r="34" spans="2:16" ht="14.25">
      <c r="B34" s="53"/>
      <c r="C34" s="4" t="s">
        <v>3</v>
      </c>
      <c r="D34" s="21">
        <f>SUM(E34:P34)</f>
        <v>9.900000000000002</v>
      </c>
      <c r="E34" s="22">
        <f>E33*660/1000</f>
        <v>0.7260000000000001</v>
      </c>
      <c r="F34" s="22">
        <f aca="true" t="shared" si="13" ref="F34:P34">F33*660/1000</f>
        <v>1.188</v>
      </c>
      <c r="G34" s="22">
        <f t="shared" si="13"/>
        <v>0.7260000000000001</v>
      </c>
      <c r="H34" s="22">
        <f t="shared" si="13"/>
        <v>1.4520000000000002</v>
      </c>
      <c r="I34" s="22">
        <f t="shared" si="13"/>
        <v>0.7260000000000001</v>
      </c>
      <c r="J34" s="22">
        <f t="shared" si="13"/>
        <v>0.7260000000000001</v>
      </c>
      <c r="K34" s="22">
        <f t="shared" si="13"/>
        <v>0.7260000000000001</v>
      </c>
      <c r="L34" s="22">
        <f t="shared" si="13"/>
        <v>0.7260000000000001</v>
      </c>
      <c r="M34" s="22">
        <f t="shared" si="13"/>
        <v>0.7260000000000001</v>
      </c>
      <c r="N34" s="22">
        <f t="shared" si="13"/>
        <v>0.7260000000000001</v>
      </c>
      <c r="O34" s="22">
        <f t="shared" si="13"/>
        <v>0.7260000000000001</v>
      </c>
      <c r="P34" s="22">
        <f t="shared" si="13"/>
        <v>0.7260000000000001</v>
      </c>
    </row>
    <row r="35" spans="2:16" ht="14.25">
      <c r="B35" s="52" t="s">
        <v>44</v>
      </c>
      <c r="C35" s="4" t="s">
        <v>48</v>
      </c>
      <c r="D35" s="23">
        <f>E35+F35+G35+H35+I35+J35+K35+L35+M35+N35+O35+P35</f>
        <v>69.99999999999999</v>
      </c>
      <c r="E35" s="40">
        <v>5.8</v>
      </c>
      <c r="F35" s="40">
        <v>5.8</v>
      </c>
      <c r="G35" s="40">
        <v>5.8</v>
      </c>
      <c r="H35" s="40">
        <v>6</v>
      </c>
      <c r="I35" s="40">
        <v>6</v>
      </c>
      <c r="J35" s="40">
        <v>5.8</v>
      </c>
      <c r="K35" s="40">
        <v>5.8</v>
      </c>
      <c r="L35" s="40">
        <v>5.8</v>
      </c>
      <c r="M35" s="40">
        <v>5.8</v>
      </c>
      <c r="N35" s="40">
        <v>5.8</v>
      </c>
      <c r="O35" s="40">
        <v>5.8</v>
      </c>
      <c r="P35" s="40">
        <v>5.8</v>
      </c>
    </row>
    <row r="36" spans="2:16" ht="14.25">
      <c r="B36" s="53"/>
      <c r="C36" s="4" t="s">
        <v>3</v>
      </c>
      <c r="D36" s="21">
        <f>SUM(E36:P36)</f>
        <v>46.20000000000001</v>
      </c>
      <c r="E36" s="22">
        <f>E35*660/1000</f>
        <v>3.828</v>
      </c>
      <c r="F36" s="22">
        <f aca="true" t="shared" si="14" ref="F36:P36">F35*660/1000</f>
        <v>3.828</v>
      </c>
      <c r="G36" s="22">
        <f t="shared" si="14"/>
        <v>3.828</v>
      </c>
      <c r="H36" s="22">
        <f t="shared" si="14"/>
        <v>3.96</v>
      </c>
      <c r="I36" s="22">
        <f t="shared" si="14"/>
        <v>3.96</v>
      </c>
      <c r="J36" s="22">
        <f t="shared" si="14"/>
        <v>3.828</v>
      </c>
      <c r="K36" s="22">
        <f t="shared" si="14"/>
        <v>3.828</v>
      </c>
      <c r="L36" s="22">
        <f t="shared" si="14"/>
        <v>3.828</v>
      </c>
      <c r="M36" s="22">
        <f t="shared" si="14"/>
        <v>3.828</v>
      </c>
      <c r="N36" s="22">
        <f t="shared" si="14"/>
        <v>3.828</v>
      </c>
      <c r="O36" s="22">
        <f t="shared" si="14"/>
        <v>3.828</v>
      </c>
      <c r="P36" s="22">
        <f t="shared" si="14"/>
        <v>3.828</v>
      </c>
    </row>
    <row r="37" spans="2:16" ht="14.25">
      <c r="B37" s="52" t="s">
        <v>19</v>
      </c>
      <c r="C37" s="4" t="s">
        <v>48</v>
      </c>
      <c r="D37" s="23">
        <f>E37+F37+G37+H37+I37+J37+K37+L37+M37+N37+O37+P37</f>
        <v>90</v>
      </c>
      <c r="E37" s="40">
        <v>4.55</v>
      </c>
      <c r="F37" s="40">
        <v>4.55</v>
      </c>
      <c r="G37" s="40">
        <v>8.7</v>
      </c>
      <c r="H37" s="40">
        <v>8.7</v>
      </c>
      <c r="I37" s="40">
        <v>8.7</v>
      </c>
      <c r="J37" s="40">
        <v>7.1</v>
      </c>
      <c r="K37" s="40">
        <v>5.8</v>
      </c>
      <c r="L37" s="40">
        <v>7</v>
      </c>
      <c r="M37" s="40">
        <v>8.7</v>
      </c>
      <c r="N37" s="40">
        <v>8.7</v>
      </c>
      <c r="O37" s="40">
        <v>8.7</v>
      </c>
      <c r="P37" s="40">
        <v>8.8</v>
      </c>
    </row>
    <row r="38" spans="2:16" ht="14.25">
      <c r="B38" s="53"/>
      <c r="C38" s="4" t="s">
        <v>3</v>
      </c>
      <c r="D38" s="21">
        <f>SUM(E38:P38)</f>
        <v>59.39999999999999</v>
      </c>
      <c r="E38" s="22">
        <f>E37*660/1000</f>
        <v>3.003</v>
      </c>
      <c r="F38" s="22">
        <f aca="true" t="shared" si="15" ref="F38:P38">F37*660/1000</f>
        <v>3.003</v>
      </c>
      <c r="G38" s="22">
        <f t="shared" si="15"/>
        <v>5.741999999999999</v>
      </c>
      <c r="H38" s="22">
        <f t="shared" si="15"/>
        <v>5.741999999999999</v>
      </c>
      <c r="I38" s="22">
        <f t="shared" si="15"/>
        <v>5.741999999999999</v>
      </c>
      <c r="J38" s="22">
        <f t="shared" si="15"/>
        <v>4.686</v>
      </c>
      <c r="K38" s="22">
        <f t="shared" si="15"/>
        <v>3.828</v>
      </c>
      <c r="L38" s="22">
        <f t="shared" si="15"/>
        <v>4.62</v>
      </c>
      <c r="M38" s="22">
        <f t="shared" si="15"/>
        <v>5.741999999999999</v>
      </c>
      <c r="N38" s="22">
        <f t="shared" si="15"/>
        <v>5.741999999999999</v>
      </c>
      <c r="O38" s="22">
        <f t="shared" si="15"/>
        <v>5.741999999999999</v>
      </c>
      <c r="P38" s="22">
        <f t="shared" si="15"/>
        <v>5.808000000000001</v>
      </c>
    </row>
    <row r="39" spans="2:16" ht="14.25">
      <c r="B39" s="52" t="s">
        <v>20</v>
      </c>
      <c r="C39" s="4" t="s">
        <v>48</v>
      </c>
      <c r="D39" s="21">
        <f>E39+F39+G39+H39+I39+J39+K39+L39+M39+N39+O39+P39</f>
        <v>16.4</v>
      </c>
      <c r="E39" s="40">
        <v>1.1</v>
      </c>
      <c r="F39" s="40">
        <v>1.2</v>
      </c>
      <c r="G39" s="40">
        <v>1.2</v>
      </c>
      <c r="H39" s="40">
        <v>1.5</v>
      </c>
      <c r="I39" s="40">
        <v>1.5</v>
      </c>
      <c r="J39" s="40">
        <v>1.3</v>
      </c>
      <c r="K39" s="40">
        <v>1.3</v>
      </c>
      <c r="L39" s="40">
        <v>1.3</v>
      </c>
      <c r="M39" s="40">
        <v>1.5</v>
      </c>
      <c r="N39" s="40">
        <v>1.5</v>
      </c>
      <c r="O39" s="40">
        <v>1.5</v>
      </c>
      <c r="P39" s="40">
        <v>1.5</v>
      </c>
    </row>
    <row r="40" spans="2:16" ht="14.25">
      <c r="B40" s="53"/>
      <c r="C40" s="4" t="s">
        <v>3</v>
      </c>
      <c r="D40" s="21">
        <f>SUM(E40:P40)</f>
        <v>10.824</v>
      </c>
      <c r="E40" s="22">
        <f>E39*660/1000</f>
        <v>0.7260000000000001</v>
      </c>
      <c r="F40" s="22">
        <f aca="true" t="shared" si="16" ref="F40:P40">F39*660/1000</f>
        <v>0.792</v>
      </c>
      <c r="G40" s="22">
        <f t="shared" si="16"/>
        <v>0.792</v>
      </c>
      <c r="H40" s="22">
        <f t="shared" si="16"/>
        <v>0.99</v>
      </c>
      <c r="I40" s="22">
        <f t="shared" si="16"/>
        <v>0.99</v>
      </c>
      <c r="J40" s="22">
        <f t="shared" si="16"/>
        <v>0.858</v>
      </c>
      <c r="K40" s="22">
        <f t="shared" si="16"/>
        <v>0.858</v>
      </c>
      <c r="L40" s="22">
        <f t="shared" si="16"/>
        <v>0.858</v>
      </c>
      <c r="M40" s="22">
        <f t="shared" si="16"/>
        <v>0.99</v>
      </c>
      <c r="N40" s="22">
        <f t="shared" si="16"/>
        <v>0.99</v>
      </c>
      <c r="O40" s="22">
        <f t="shared" si="16"/>
        <v>0.99</v>
      </c>
      <c r="P40" s="22">
        <f t="shared" si="16"/>
        <v>0.99</v>
      </c>
    </row>
    <row r="41" spans="2:16" ht="14.25">
      <c r="B41" s="52" t="s">
        <v>45</v>
      </c>
      <c r="C41" s="4" t="s">
        <v>48</v>
      </c>
      <c r="D41" s="21">
        <f>E41+F41+G41+H41+I41+J41+K41+L41+M41+N41+O41+P41</f>
        <v>12</v>
      </c>
      <c r="E41" s="40">
        <v>1</v>
      </c>
      <c r="F41" s="40">
        <v>1</v>
      </c>
      <c r="G41" s="40">
        <v>1</v>
      </c>
      <c r="H41" s="40">
        <v>1</v>
      </c>
      <c r="I41" s="40">
        <v>1</v>
      </c>
      <c r="J41" s="40">
        <v>1</v>
      </c>
      <c r="K41" s="40">
        <v>1</v>
      </c>
      <c r="L41" s="40">
        <v>1</v>
      </c>
      <c r="M41" s="40">
        <v>1</v>
      </c>
      <c r="N41" s="40">
        <v>1</v>
      </c>
      <c r="O41" s="40">
        <v>1</v>
      </c>
      <c r="P41" s="40">
        <v>1</v>
      </c>
    </row>
    <row r="42" spans="2:16" ht="14.25">
      <c r="B42" s="53"/>
      <c r="C42" s="4" t="s">
        <v>3</v>
      </c>
      <c r="D42" s="21">
        <f>SUM(E42:P42)</f>
        <v>7.920000000000001</v>
      </c>
      <c r="E42" s="22">
        <f>E41*660/1000</f>
        <v>0.66</v>
      </c>
      <c r="F42" s="22">
        <f aca="true" t="shared" si="17" ref="F42:P42">F41*660/1000</f>
        <v>0.66</v>
      </c>
      <c r="G42" s="22">
        <f t="shared" si="17"/>
        <v>0.66</v>
      </c>
      <c r="H42" s="22">
        <f t="shared" si="17"/>
        <v>0.66</v>
      </c>
      <c r="I42" s="22">
        <f t="shared" si="17"/>
        <v>0.66</v>
      </c>
      <c r="J42" s="22">
        <f t="shared" si="17"/>
        <v>0.66</v>
      </c>
      <c r="K42" s="22">
        <f t="shared" si="17"/>
        <v>0.66</v>
      </c>
      <c r="L42" s="22">
        <f t="shared" si="17"/>
        <v>0.66</v>
      </c>
      <c r="M42" s="22">
        <f t="shared" si="17"/>
        <v>0.66</v>
      </c>
      <c r="N42" s="22">
        <f t="shared" si="17"/>
        <v>0.66</v>
      </c>
      <c r="O42" s="22">
        <f t="shared" si="17"/>
        <v>0.66</v>
      </c>
      <c r="P42" s="22">
        <f t="shared" si="17"/>
        <v>0.66</v>
      </c>
    </row>
    <row r="43" spans="2:17" ht="14.25" hidden="1">
      <c r="B43" s="52" t="s">
        <v>8</v>
      </c>
      <c r="C43" s="4" t="s">
        <v>48</v>
      </c>
      <c r="D43" s="21">
        <f>E43+F43+G43+H43+I43+J43+K43+L43+M43+N43+O43+P43</f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11"/>
    </row>
    <row r="44" spans="2:16" ht="14.25" hidden="1">
      <c r="B44" s="53"/>
      <c r="C44" s="4" t="s">
        <v>3</v>
      </c>
      <c r="D44" s="21">
        <f>SUM(E44:P44)</f>
        <v>0</v>
      </c>
      <c r="E44" s="22">
        <f aca="true" t="shared" si="18" ref="E44:P44">E43*911.94/1000</f>
        <v>0</v>
      </c>
      <c r="F44" s="22">
        <f t="shared" si="18"/>
        <v>0</v>
      </c>
      <c r="G44" s="22">
        <f t="shared" si="18"/>
        <v>0</v>
      </c>
      <c r="H44" s="22">
        <f t="shared" si="18"/>
        <v>0</v>
      </c>
      <c r="I44" s="22">
        <f t="shared" si="18"/>
        <v>0</v>
      </c>
      <c r="J44" s="22">
        <f t="shared" si="18"/>
        <v>0</v>
      </c>
      <c r="K44" s="22">
        <f t="shared" si="18"/>
        <v>0</v>
      </c>
      <c r="L44" s="22">
        <f t="shared" si="18"/>
        <v>0</v>
      </c>
      <c r="M44" s="22">
        <f t="shared" si="18"/>
        <v>0</v>
      </c>
      <c r="N44" s="22">
        <f t="shared" si="18"/>
        <v>0</v>
      </c>
      <c r="O44" s="22">
        <f t="shared" si="18"/>
        <v>0</v>
      </c>
      <c r="P44" s="22">
        <f t="shared" si="18"/>
        <v>0</v>
      </c>
    </row>
    <row r="45" spans="2:16" ht="14.25">
      <c r="B45" s="52" t="s">
        <v>21</v>
      </c>
      <c r="C45" s="4" t="s">
        <v>48</v>
      </c>
      <c r="D45" s="21">
        <f>E45+F45+G45+H45+I45+J45+K45+L45+M45+N45+O45+P45</f>
        <v>28</v>
      </c>
      <c r="E45" s="40">
        <v>1.5</v>
      </c>
      <c r="F45" s="40">
        <v>3.3</v>
      </c>
      <c r="G45" s="40">
        <v>3</v>
      </c>
      <c r="H45" s="40">
        <v>3.3</v>
      </c>
      <c r="I45" s="40">
        <v>3.3</v>
      </c>
      <c r="J45" s="40">
        <v>1.5</v>
      </c>
      <c r="K45" s="40">
        <v>1.5</v>
      </c>
      <c r="L45" s="40">
        <v>1.5</v>
      </c>
      <c r="M45" s="40">
        <v>2.5</v>
      </c>
      <c r="N45" s="40">
        <v>2.5</v>
      </c>
      <c r="O45" s="40">
        <v>2.6</v>
      </c>
      <c r="P45" s="40">
        <v>1.5</v>
      </c>
    </row>
    <row r="46" spans="2:16" ht="14.25">
      <c r="B46" s="53"/>
      <c r="C46" s="4" t="s">
        <v>3</v>
      </c>
      <c r="D46" s="21">
        <f>SUM(E46:P46)</f>
        <v>15.975223999999999</v>
      </c>
      <c r="E46" s="22">
        <f>E45*660/1000</f>
        <v>0.99</v>
      </c>
      <c r="F46" s="22">
        <f>F45*564.64/1000</f>
        <v>1.8633119999999999</v>
      </c>
      <c r="G46" s="22">
        <f>G45*564.64/1000</f>
        <v>1.69392</v>
      </c>
      <c r="H46" s="22">
        <f>H45*564.64/1000</f>
        <v>1.8633119999999999</v>
      </c>
      <c r="I46" s="22">
        <f>I45*564.64/1000</f>
        <v>1.8633119999999999</v>
      </c>
      <c r="J46" s="22">
        <f>J45*564.64/1000</f>
        <v>0.84696</v>
      </c>
      <c r="K46" s="22">
        <f aca="true" t="shared" si="19" ref="K46:P46">K45*566.48/1000</f>
        <v>0.84972</v>
      </c>
      <c r="L46" s="22">
        <f t="shared" si="19"/>
        <v>0.84972</v>
      </c>
      <c r="M46" s="22">
        <f t="shared" si="19"/>
        <v>1.4162000000000001</v>
      </c>
      <c r="N46" s="22">
        <f t="shared" si="19"/>
        <v>1.4162000000000001</v>
      </c>
      <c r="O46" s="22">
        <f t="shared" si="19"/>
        <v>1.4728480000000002</v>
      </c>
      <c r="P46" s="22">
        <f t="shared" si="19"/>
        <v>0.84972</v>
      </c>
    </row>
    <row r="47" spans="2:16" s="9" customFormat="1" ht="15">
      <c r="B47" s="54" t="s">
        <v>5</v>
      </c>
      <c r="C47" s="4" t="s">
        <v>48</v>
      </c>
      <c r="D47" s="21">
        <f>SUM(D17,D19,D21,D23,D25,D27,D29,D31,D33,D35,D37,D39,D41,D43,D45)</f>
        <v>624.8000000000001</v>
      </c>
      <c r="E47" s="21">
        <f>SUM(E17,E19,E21,E23,E25,E27,E29,E31,E33,E35,E37,E39,E41,E43,E45)</f>
        <v>44.85</v>
      </c>
      <c r="F47" s="21">
        <f aca="true" t="shared" si="20" ref="F47:P47">SUM(F17,F19,F21,F23,F25,F27,F29,F31,F33,F35,F37,F39,F41,F43,F45)</f>
        <v>50.64999999999999</v>
      </c>
      <c r="G47" s="21">
        <f t="shared" si="20"/>
        <v>51.849999999999994</v>
      </c>
      <c r="H47" s="21">
        <f t="shared" si="20"/>
        <v>58.5</v>
      </c>
      <c r="I47" s="21">
        <f t="shared" si="20"/>
        <v>56.2</v>
      </c>
      <c r="J47" s="21">
        <f t="shared" si="20"/>
        <v>52.55</v>
      </c>
      <c r="K47" s="21">
        <f t="shared" si="20"/>
        <v>47.94999999999999</v>
      </c>
      <c r="L47" s="21">
        <f t="shared" si="20"/>
        <v>48.15</v>
      </c>
      <c r="M47" s="21">
        <f t="shared" si="20"/>
        <v>53.8</v>
      </c>
      <c r="N47" s="21">
        <f t="shared" si="20"/>
        <v>55.2</v>
      </c>
      <c r="O47" s="21">
        <f t="shared" si="20"/>
        <v>53.949999999999996</v>
      </c>
      <c r="P47" s="21">
        <f t="shared" si="20"/>
        <v>51.14999999999999</v>
      </c>
    </row>
    <row r="48" spans="2:16" s="9" customFormat="1" ht="15">
      <c r="B48" s="55"/>
      <c r="C48" s="15" t="s">
        <v>3</v>
      </c>
      <c r="D48" s="21">
        <f>SUM(E48:P48)</f>
        <v>412.36799999999994</v>
      </c>
      <c r="E48" s="25">
        <f>E47*660/1000</f>
        <v>29.601</v>
      </c>
      <c r="F48" s="25">
        <f>F47*660/1000</f>
        <v>33.428999999999995</v>
      </c>
      <c r="G48" s="25">
        <f aca="true" t="shared" si="21" ref="G48:P48">G47*660/1000</f>
        <v>34.22099999999999</v>
      </c>
      <c r="H48" s="25">
        <f t="shared" si="21"/>
        <v>38.61</v>
      </c>
      <c r="I48" s="25">
        <f t="shared" si="21"/>
        <v>37.092</v>
      </c>
      <c r="J48" s="25">
        <f t="shared" si="21"/>
        <v>34.683</v>
      </c>
      <c r="K48" s="25">
        <f t="shared" si="21"/>
        <v>31.64699999999999</v>
      </c>
      <c r="L48" s="25">
        <f t="shared" si="21"/>
        <v>31.779</v>
      </c>
      <c r="M48" s="25">
        <f t="shared" si="21"/>
        <v>35.508</v>
      </c>
      <c r="N48" s="25">
        <f t="shared" si="21"/>
        <v>36.432</v>
      </c>
      <c r="O48" s="25">
        <f t="shared" si="21"/>
        <v>35.607</v>
      </c>
      <c r="P48" s="25">
        <f t="shared" si="21"/>
        <v>33.75899999999999</v>
      </c>
    </row>
    <row r="49" spans="2:16" ht="14.25">
      <c r="B49" s="52" t="s">
        <v>22</v>
      </c>
      <c r="C49" s="4" t="s">
        <v>48</v>
      </c>
      <c r="D49" s="21">
        <f>E49+F49+G49+H49+I49+J49+K49+L49+M49+N49+O49+P49</f>
        <v>70.2</v>
      </c>
      <c r="E49" s="40">
        <v>5.85</v>
      </c>
      <c r="F49" s="40">
        <v>5.85</v>
      </c>
      <c r="G49" s="40">
        <v>5.85</v>
      </c>
      <c r="H49" s="40">
        <v>5.85</v>
      </c>
      <c r="I49" s="40">
        <v>5.85</v>
      </c>
      <c r="J49" s="40">
        <v>5.85</v>
      </c>
      <c r="K49" s="40">
        <v>5.85</v>
      </c>
      <c r="L49" s="40">
        <v>5.85</v>
      </c>
      <c r="M49" s="40">
        <v>5.85</v>
      </c>
      <c r="N49" s="40">
        <v>5.85</v>
      </c>
      <c r="O49" s="40">
        <v>5.85</v>
      </c>
      <c r="P49" s="40">
        <v>5.85</v>
      </c>
    </row>
    <row r="50" spans="2:16" ht="14.25">
      <c r="B50" s="53"/>
      <c r="C50" s="4" t="s">
        <v>3</v>
      </c>
      <c r="D50" s="21">
        <f>SUM(E50:P50)</f>
        <v>46.331999999999994</v>
      </c>
      <c r="E50" s="22">
        <f>E49*660/1000</f>
        <v>3.8609999999999998</v>
      </c>
      <c r="F50" s="22">
        <f aca="true" t="shared" si="22" ref="F50:P50">F49*660/1000</f>
        <v>3.8609999999999998</v>
      </c>
      <c r="G50" s="22">
        <f t="shared" si="22"/>
        <v>3.8609999999999998</v>
      </c>
      <c r="H50" s="22">
        <f t="shared" si="22"/>
        <v>3.8609999999999998</v>
      </c>
      <c r="I50" s="22">
        <f t="shared" si="22"/>
        <v>3.8609999999999998</v>
      </c>
      <c r="J50" s="22">
        <f t="shared" si="22"/>
        <v>3.8609999999999998</v>
      </c>
      <c r="K50" s="22">
        <f t="shared" si="22"/>
        <v>3.8609999999999998</v>
      </c>
      <c r="L50" s="22">
        <f t="shared" si="22"/>
        <v>3.8609999999999998</v>
      </c>
      <c r="M50" s="22">
        <f t="shared" si="22"/>
        <v>3.8609999999999998</v>
      </c>
      <c r="N50" s="22">
        <f t="shared" si="22"/>
        <v>3.8609999999999998</v>
      </c>
      <c r="O50" s="22">
        <f t="shared" si="22"/>
        <v>3.8609999999999998</v>
      </c>
      <c r="P50" s="22">
        <f t="shared" si="22"/>
        <v>3.8609999999999998</v>
      </c>
    </row>
    <row r="51" spans="2:16" ht="14.25">
      <c r="B51" s="46" t="s">
        <v>24</v>
      </c>
      <c r="C51" s="4" t="s">
        <v>48</v>
      </c>
      <c r="D51" s="21">
        <f>E51+F51+G51+H51+I51+J51+K51+L51+M51+N51+O51+P51</f>
        <v>85</v>
      </c>
      <c r="E51" s="40">
        <v>7</v>
      </c>
      <c r="F51" s="40">
        <v>7</v>
      </c>
      <c r="G51" s="40">
        <v>7</v>
      </c>
      <c r="H51" s="40">
        <v>7.5</v>
      </c>
      <c r="I51" s="40">
        <v>7.5</v>
      </c>
      <c r="J51" s="40">
        <v>7</v>
      </c>
      <c r="K51" s="40">
        <v>7</v>
      </c>
      <c r="L51" s="40">
        <v>7</v>
      </c>
      <c r="M51" s="40">
        <v>7</v>
      </c>
      <c r="N51" s="40">
        <v>7</v>
      </c>
      <c r="O51" s="40">
        <v>7</v>
      </c>
      <c r="P51" s="40">
        <v>7</v>
      </c>
    </row>
    <row r="52" spans="2:16" ht="14.25">
      <c r="B52" s="47"/>
      <c r="C52" s="4" t="s">
        <v>3</v>
      </c>
      <c r="D52" s="21">
        <f>SUM(E52:P52)</f>
        <v>56.09999999999999</v>
      </c>
      <c r="E52" s="22">
        <f>E51*660/1000</f>
        <v>4.62</v>
      </c>
      <c r="F52" s="22">
        <f aca="true" t="shared" si="23" ref="F52:P52">F51*660/1000</f>
        <v>4.62</v>
      </c>
      <c r="G52" s="22">
        <f t="shared" si="23"/>
        <v>4.62</v>
      </c>
      <c r="H52" s="22">
        <f t="shared" si="23"/>
        <v>4.95</v>
      </c>
      <c r="I52" s="22">
        <f t="shared" si="23"/>
        <v>4.95</v>
      </c>
      <c r="J52" s="22">
        <f t="shared" si="23"/>
        <v>4.62</v>
      </c>
      <c r="K52" s="22">
        <f t="shared" si="23"/>
        <v>4.62</v>
      </c>
      <c r="L52" s="22">
        <f t="shared" si="23"/>
        <v>4.62</v>
      </c>
      <c r="M52" s="22">
        <f t="shared" si="23"/>
        <v>4.62</v>
      </c>
      <c r="N52" s="22">
        <f t="shared" si="23"/>
        <v>4.62</v>
      </c>
      <c r="O52" s="22">
        <f t="shared" si="23"/>
        <v>4.62</v>
      </c>
      <c r="P52" s="22">
        <f t="shared" si="23"/>
        <v>4.62</v>
      </c>
    </row>
    <row r="53" spans="2:16" ht="14.25">
      <c r="B53" s="46" t="s">
        <v>25</v>
      </c>
      <c r="C53" s="4" t="s">
        <v>48</v>
      </c>
      <c r="D53" s="21">
        <f>E53+F53+G53+H53+I53+J53+K53+L53+M53+N53+O53+P53</f>
        <v>86.27999999999999</v>
      </c>
      <c r="E53" s="22">
        <v>7.19</v>
      </c>
      <c r="F53" s="22">
        <v>7.19</v>
      </c>
      <c r="G53" s="22">
        <v>7.19</v>
      </c>
      <c r="H53" s="22">
        <v>7.19</v>
      </c>
      <c r="I53" s="22">
        <v>7.19</v>
      </c>
      <c r="J53" s="22">
        <v>7.19</v>
      </c>
      <c r="K53" s="22">
        <v>7.19</v>
      </c>
      <c r="L53" s="22">
        <v>7.19</v>
      </c>
      <c r="M53" s="22">
        <v>7.19</v>
      </c>
      <c r="N53" s="22">
        <v>7.19</v>
      </c>
      <c r="O53" s="22">
        <v>7.19</v>
      </c>
      <c r="P53" s="22">
        <v>7.19</v>
      </c>
    </row>
    <row r="54" spans="2:16" ht="14.25">
      <c r="B54" s="47"/>
      <c r="C54" s="4" t="s">
        <v>3</v>
      </c>
      <c r="D54" s="21">
        <f>SUM(E54:P54)</f>
        <v>56.94480000000002</v>
      </c>
      <c r="E54" s="22">
        <f>E53*660/1000</f>
        <v>4.745400000000001</v>
      </c>
      <c r="F54" s="22">
        <f aca="true" t="shared" si="24" ref="F54:P54">F53*660/1000</f>
        <v>4.745400000000001</v>
      </c>
      <c r="G54" s="22">
        <f t="shared" si="24"/>
        <v>4.745400000000001</v>
      </c>
      <c r="H54" s="22">
        <f t="shared" si="24"/>
        <v>4.745400000000001</v>
      </c>
      <c r="I54" s="22">
        <f t="shared" si="24"/>
        <v>4.745400000000001</v>
      </c>
      <c r="J54" s="22">
        <f t="shared" si="24"/>
        <v>4.745400000000001</v>
      </c>
      <c r="K54" s="22">
        <f t="shared" si="24"/>
        <v>4.745400000000001</v>
      </c>
      <c r="L54" s="22">
        <f t="shared" si="24"/>
        <v>4.745400000000001</v>
      </c>
      <c r="M54" s="22">
        <f t="shared" si="24"/>
        <v>4.745400000000001</v>
      </c>
      <c r="N54" s="22">
        <f t="shared" si="24"/>
        <v>4.745400000000001</v>
      </c>
      <c r="O54" s="22">
        <f t="shared" si="24"/>
        <v>4.745400000000001</v>
      </c>
      <c r="P54" s="22">
        <f t="shared" si="24"/>
        <v>4.745400000000001</v>
      </c>
    </row>
    <row r="55" spans="2:16" ht="14.25">
      <c r="B55" s="46" t="s">
        <v>26</v>
      </c>
      <c r="C55" s="4" t="s">
        <v>48</v>
      </c>
      <c r="D55" s="21">
        <f>E55+F55+G55+H55+I55+J55+K55+L55+M55+N55+O55+P55</f>
        <v>19</v>
      </c>
      <c r="E55" s="40">
        <v>1.75</v>
      </c>
      <c r="F55" s="40">
        <v>1.75</v>
      </c>
      <c r="G55" s="40">
        <v>1.75</v>
      </c>
      <c r="H55" s="40">
        <v>1.75</v>
      </c>
      <c r="I55" s="40">
        <v>1.75</v>
      </c>
      <c r="J55" s="40">
        <v>0.75</v>
      </c>
      <c r="K55" s="40">
        <v>0.75</v>
      </c>
      <c r="L55" s="40">
        <v>1.75</v>
      </c>
      <c r="M55" s="40">
        <v>1.75</v>
      </c>
      <c r="N55" s="40">
        <v>1.75</v>
      </c>
      <c r="O55" s="40">
        <v>1.75</v>
      </c>
      <c r="P55" s="40">
        <v>1.75</v>
      </c>
    </row>
    <row r="56" spans="2:16" ht="14.25">
      <c r="B56" s="47"/>
      <c r="C56" s="4" t="s">
        <v>3</v>
      </c>
      <c r="D56" s="21">
        <f>SUM(E56:P56)</f>
        <v>12.54</v>
      </c>
      <c r="E56" s="22">
        <f>E55*660/1000</f>
        <v>1.155</v>
      </c>
      <c r="F56" s="22">
        <f aca="true" t="shared" si="25" ref="F56:P56">F55*660/1000</f>
        <v>1.155</v>
      </c>
      <c r="G56" s="22">
        <f t="shared" si="25"/>
        <v>1.155</v>
      </c>
      <c r="H56" s="22">
        <f t="shared" si="25"/>
        <v>1.155</v>
      </c>
      <c r="I56" s="22">
        <f t="shared" si="25"/>
        <v>1.155</v>
      </c>
      <c r="J56" s="22">
        <f t="shared" si="25"/>
        <v>0.495</v>
      </c>
      <c r="K56" s="22">
        <f t="shared" si="25"/>
        <v>0.495</v>
      </c>
      <c r="L56" s="22">
        <f t="shared" si="25"/>
        <v>1.155</v>
      </c>
      <c r="M56" s="22">
        <f t="shared" si="25"/>
        <v>1.155</v>
      </c>
      <c r="N56" s="22">
        <f t="shared" si="25"/>
        <v>1.155</v>
      </c>
      <c r="O56" s="22">
        <f t="shared" si="25"/>
        <v>1.155</v>
      </c>
      <c r="P56" s="22">
        <f t="shared" si="25"/>
        <v>1.155</v>
      </c>
    </row>
    <row r="57" spans="2:16" ht="14.25">
      <c r="B57" s="46" t="s">
        <v>23</v>
      </c>
      <c r="C57" s="4" t="s">
        <v>48</v>
      </c>
      <c r="D57" s="21">
        <f>E57+F57+G57+H57+I57+J57+K57+L57+M57+N57+O57+P57</f>
        <v>61.91999999999999</v>
      </c>
      <c r="E57" s="40">
        <v>5.16</v>
      </c>
      <c r="F57" s="40">
        <v>5.16</v>
      </c>
      <c r="G57" s="40">
        <v>5.16</v>
      </c>
      <c r="H57" s="40">
        <v>5.16</v>
      </c>
      <c r="I57" s="40">
        <v>5.16</v>
      </c>
      <c r="J57" s="40">
        <v>5.16</v>
      </c>
      <c r="K57" s="40">
        <v>5.16</v>
      </c>
      <c r="L57" s="40">
        <v>5.16</v>
      </c>
      <c r="M57" s="40">
        <v>5.16</v>
      </c>
      <c r="N57" s="40">
        <v>5.16</v>
      </c>
      <c r="O57" s="40">
        <v>5.16</v>
      </c>
      <c r="P57" s="40">
        <v>5.16</v>
      </c>
    </row>
    <row r="58" spans="2:16" ht="14.25">
      <c r="B58" s="47"/>
      <c r="C58" s="4" t="s">
        <v>3</v>
      </c>
      <c r="D58" s="21">
        <f>SUM(E58:P58)</f>
        <v>40.8672</v>
      </c>
      <c r="E58" s="22">
        <f>E57*660/1000</f>
        <v>3.4055999999999997</v>
      </c>
      <c r="F58" s="22">
        <f aca="true" t="shared" si="26" ref="F58:P58">F57*660/1000</f>
        <v>3.4055999999999997</v>
      </c>
      <c r="G58" s="22">
        <f t="shared" si="26"/>
        <v>3.4055999999999997</v>
      </c>
      <c r="H58" s="22">
        <f t="shared" si="26"/>
        <v>3.4055999999999997</v>
      </c>
      <c r="I58" s="22">
        <f t="shared" si="26"/>
        <v>3.4055999999999997</v>
      </c>
      <c r="J58" s="22">
        <f t="shared" si="26"/>
        <v>3.4055999999999997</v>
      </c>
      <c r="K58" s="22">
        <f t="shared" si="26"/>
        <v>3.4055999999999997</v>
      </c>
      <c r="L58" s="22">
        <f t="shared" si="26"/>
        <v>3.4055999999999997</v>
      </c>
      <c r="M58" s="22">
        <f t="shared" si="26"/>
        <v>3.4055999999999997</v>
      </c>
      <c r="N58" s="22">
        <f t="shared" si="26"/>
        <v>3.4055999999999997</v>
      </c>
      <c r="O58" s="22">
        <f t="shared" si="26"/>
        <v>3.4055999999999997</v>
      </c>
      <c r="P58" s="22">
        <f t="shared" si="26"/>
        <v>3.4055999999999997</v>
      </c>
    </row>
    <row r="59" spans="2:16" ht="15.75" customHeight="1">
      <c r="B59" s="17" t="s">
        <v>27</v>
      </c>
      <c r="C59" s="4" t="s">
        <v>48</v>
      </c>
      <c r="D59" s="21">
        <f>E59+F59+G59+H59+I59+J59+K59+L59+M59+N59+O59+P59</f>
        <v>36</v>
      </c>
      <c r="E59" s="40">
        <v>3</v>
      </c>
      <c r="F59" s="40">
        <v>3</v>
      </c>
      <c r="G59" s="40">
        <v>3</v>
      </c>
      <c r="H59" s="40">
        <v>3</v>
      </c>
      <c r="I59" s="40">
        <v>3</v>
      </c>
      <c r="J59" s="40">
        <v>3</v>
      </c>
      <c r="K59" s="40">
        <v>3</v>
      </c>
      <c r="L59" s="40">
        <v>3</v>
      </c>
      <c r="M59" s="40">
        <v>3</v>
      </c>
      <c r="N59" s="40">
        <v>3</v>
      </c>
      <c r="O59" s="40">
        <v>3</v>
      </c>
      <c r="P59" s="40">
        <v>3</v>
      </c>
    </row>
    <row r="60" spans="2:16" ht="13.5" customHeight="1">
      <c r="B60" s="17"/>
      <c r="C60" s="4" t="s">
        <v>3</v>
      </c>
      <c r="D60" s="21">
        <f>SUM(E60:P60)</f>
        <v>23.76</v>
      </c>
      <c r="E60" s="22">
        <f>E59*660/1000</f>
        <v>1.98</v>
      </c>
      <c r="F60" s="22">
        <f aca="true" t="shared" si="27" ref="F60:P60">F59*660/1000</f>
        <v>1.98</v>
      </c>
      <c r="G60" s="22">
        <f t="shared" si="27"/>
        <v>1.98</v>
      </c>
      <c r="H60" s="22">
        <f t="shared" si="27"/>
        <v>1.98</v>
      </c>
      <c r="I60" s="22">
        <f t="shared" si="27"/>
        <v>1.98</v>
      </c>
      <c r="J60" s="22">
        <f t="shared" si="27"/>
        <v>1.98</v>
      </c>
      <c r="K60" s="22">
        <f t="shared" si="27"/>
        <v>1.98</v>
      </c>
      <c r="L60" s="22">
        <f t="shared" si="27"/>
        <v>1.98</v>
      </c>
      <c r="M60" s="22">
        <f t="shared" si="27"/>
        <v>1.98</v>
      </c>
      <c r="N60" s="22">
        <f t="shared" si="27"/>
        <v>1.98</v>
      </c>
      <c r="O60" s="22">
        <f t="shared" si="27"/>
        <v>1.98</v>
      </c>
      <c r="P60" s="22">
        <f t="shared" si="27"/>
        <v>1.98</v>
      </c>
    </row>
    <row r="61" spans="2:16" ht="14.25">
      <c r="B61" s="46" t="s">
        <v>33</v>
      </c>
      <c r="C61" s="4" t="s">
        <v>48</v>
      </c>
      <c r="D61" s="21">
        <f>E61+F61+G61+H61+I61+J61+K61+L61+M61+N61+O61+P61</f>
        <v>35.6</v>
      </c>
      <c r="E61" s="40">
        <v>2.5</v>
      </c>
      <c r="F61" s="40">
        <v>3</v>
      </c>
      <c r="G61" s="40">
        <v>3</v>
      </c>
      <c r="H61" s="40">
        <v>4.35</v>
      </c>
      <c r="I61" s="40">
        <v>3</v>
      </c>
      <c r="J61" s="40">
        <v>2.5</v>
      </c>
      <c r="K61" s="40">
        <v>2.5</v>
      </c>
      <c r="L61" s="40">
        <v>2.5</v>
      </c>
      <c r="M61" s="40">
        <v>3.25</v>
      </c>
      <c r="N61" s="40">
        <v>3</v>
      </c>
      <c r="O61" s="40">
        <v>3</v>
      </c>
      <c r="P61" s="40">
        <v>3</v>
      </c>
    </row>
    <row r="62" spans="2:16" ht="14.25">
      <c r="B62" s="47"/>
      <c r="C62" s="4" t="s">
        <v>3</v>
      </c>
      <c r="D62" s="21">
        <f>SUM(E62:P62)</f>
        <v>23.496000000000002</v>
      </c>
      <c r="E62" s="22">
        <f>E61*660/1000</f>
        <v>1.65</v>
      </c>
      <c r="F62" s="22">
        <f aca="true" t="shared" si="28" ref="F62:P62">F61*660/1000</f>
        <v>1.98</v>
      </c>
      <c r="G62" s="22">
        <f t="shared" si="28"/>
        <v>1.98</v>
      </c>
      <c r="H62" s="22">
        <f t="shared" si="28"/>
        <v>2.8709999999999996</v>
      </c>
      <c r="I62" s="22">
        <f t="shared" si="28"/>
        <v>1.98</v>
      </c>
      <c r="J62" s="22">
        <f t="shared" si="28"/>
        <v>1.65</v>
      </c>
      <c r="K62" s="22">
        <f t="shared" si="28"/>
        <v>1.65</v>
      </c>
      <c r="L62" s="22">
        <f t="shared" si="28"/>
        <v>1.65</v>
      </c>
      <c r="M62" s="22">
        <f t="shared" si="28"/>
        <v>2.145</v>
      </c>
      <c r="N62" s="22">
        <f t="shared" si="28"/>
        <v>1.98</v>
      </c>
      <c r="O62" s="22">
        <f t="shared" si="28"/>
        <v>1.98</v>
      </c>
      <c r="P62" s="22">
        <f t="shared" si="28"/>
        <v>1.98</v>
      </c>
    </row>
    <row r="63" spans="2:16" ht="14.25">
      <c r="B63" s="48" t="s">
        <v>28</v>
      </c>
      <c r="C63" s="4" t="s">
        <v>48</v>
      </c>
      <c r="D63" s="21">
        <f>E63+F63+G63+H63+I63+J63+K63+L63+M63+N63+O63+P63</f>
        <v>58.56000000000001</v>
      </c>
      <c r="E63" s="40">
        <v>4.88</v>
      </c>
      <c r="F63" s="40">
        <v>4.88</v>
      </c>
      <c r="G63" s="40">
        <v>4.88</v>
      </c>
      <c r="H63" s="40">
        <v>4.88</v>
      </c>
      <c r="I63" s="40">
        <v>4.88</v>
      </c>
      <c r="J63" s="40">
        <v>4.88</v>
      </c>
      <c r="K63" s="40">
        <v>4.88</v>
      </c>
      <c r="L63" s="40">
        <v>4.88</v>
      </c>
      <c r="M63" s="40">
        <v>4.88</v>
      </c>
      <c r="N63" s="40">
        <v>4.88</v>
      </c>
      <c r="O63" s="40">
        <v>4.88</v>
      </c>
      <c r="P63" s="40">
        <v>4.88</v>
      </c>
    </row>
    <row r="64" spans="2:16" ht="14.25">
      <c r="B64" s="48"/>
      <c r="C64" s="4" t="s">
        <v>3</v>
      </c>
      <c r="D64" s="21">
        <f>SUM(E64:P64)</f>
        <v>38.64959999999999</v>
      </c>
      <c r="E64" s="22">
        <f>E63*660/1000</f>
        <v>3.2207999999999997</v>
      </c>
      <c r="F64" s="22">
        <f aca="true" t="shared" si="29" ref="F64:P64">F63*660/1000</f>
        <v>3.2207999999999997</v>
      </c>
      <c r="G64" s="22">
        <f t="shared" si="29"/>
        <v>3.2207999999999997</v>
      </c>
      <c r="H64" s="22">
        <f t="shared" si="29"/>
        <v>3.2207999999999997</v>
      </c>
      <c r="I64" s="22">
        <f t="shared" si="29"/>
        <v>3.2207999999999997</v>
      </c>
      <c r="J64" s="22">
        <f t="shared" si="29"/>
        <v>3.2207999999999997</v>
      </c>
      <c r="K64" s="22">
        <f t="shared" si="29"/>
        <v>3.2207999999999997</v>
      </c>
      <c r="L64" s="22">
        <f t="shared" si="29"/>
        <v>3.2207999999999997</v>
      </c>
      <c r="M64" s="22">
        <f t="shared" si="29"/>
        <v>3.2207999999999997</v>
      </c>
      <c r="N64" s="22">
        <f t="shared" si="29"/>
        <v>3.2207999999999997</v>
      </c>
      <c r="O64" s="22">
        <f t="shared" si="29"/>
        <v>3.2207999999999997</v>
      </c>
      <c r="P64" s="22">
        <f t="shared" si="29"/>
        <v>3.2207999999999997</v>
      </c>
    </row>
    <row r="65" spans="2:16" s="14" customFormat="1" ht="15">
      <c r="B65" s="45" t="s">
        <v>6</v>
      </c>
      <c r="C65" s="4" t="s">
        <v>48</v>
      </c>
      <c r="D65" s="36">
        <f>D49+D51+D53+D55+D57+D59+D61+D63</f>
        <v>452.56</v>
      </c>
      <c r="E65" s="21">
        <f>SUM(E63,E61,E59,E57,E55,E53,E51,E49)</f>
        <v>37.33</v>
      </c>
      <c r="F65" s="21">
        <f>SUM(F63,F61,F59,F57,F55,F53,F51,F49)</f>
        <v>37.83</v>
      </c>
      <c r="G65" s="21">
        <f>SUM(G63,G61,G59,G57,G55,G53,G51,G49)</f>
        <v>37.83</v>
      </c>
      <c r="H65" s="21">
        <f>SUM(H63,H61,H59,H57,H55,H53,H51,H49)</f>
        <v>39.68</v>
      </c>
      <c r="I65" s="21">
        <f aca="true" t="shared" si="30" ref="I65:P65">SUM(I63,I61,I59,I57,I55,I53,I51,I49)</f>
        <v>38.330000000000005</v>
      </c>
      <c r="J65" s="21">
        <f t="shared" si="30"/>
        <v>36.33</v>
      </c>
      <c r="K65" s="21">
        <f t="shared" si="30"/>
        <v>36.33</v>
      </c>
      <c r="L65" s="21">
        <f t="shared" si="30"/>
        <v>37.33</v>
      </c>
      <c r="M65" s="21">
        <f t="shared" si="30"/>
        <v>38.080000000000005</v>
      </c>
      <c r="N65" s="21">
        <f t="shared" si="30"/>
        <v>37.83</v>
      </c>
      <c r="O65" s="21">
        <f t="shared" si="30"/>
        <v>37.83</v>
      </c>
      <c r="P65" s="21">
        <f t="shared" si="30"/>
        <v>37.83</v>
      </c>
    </row>
    <row r="66" spans="2:16" s="14" customFormat="1" ht="15">
      <c r="B66" s="45"/>
      <c r="C66" s="4" t="s">
        <v>3</v>
      </c>
      <c r="D66" s="21">
        <f>SUM(D50+D52+D54+D56+D58+D60+D62+D64)</f>
        <v>298.6895999999999</v>
      </c>
      <c r="E66" s="25">
        <f>E65*660/1000</f>
        <v>24.6378</v>
      </c>
      <c r="F66" s="25">
        <f aca="true" t="shared" si="31" ref="F66:P66">F65*660/1000</f>
        <v>24.9678</v>
      </c>
      <c r="G66" s="25">
        <f t="shared" si="31"/>
        <v>24.9678</v>
      </c>
      <c r="H66" s="25">
        <f t="shared" si="31"/>
        <v>26.1888</v>
      </c>
      <c r="I66" s="25">
        <f>I65*660/1000</f>
        <v>25.297800000000002</v>
      </c>
      <c r="J66" s="25">
        <f t="shared" si="31"/>
        <v>23.9778</v>
      </c>
      <c r="K66" s="25">
        <f t="shared" si="31"/>
        <v>23.9778</v>
      </c>
      <c r="L66" s="25">
        <f t="shared" si="31"/>
        <v>24.6378</v>
      </c>
      <c r="M66" s="25">
        <f t="shared" si="31"/>
        <v>25.132800000000003</v>
      </c>
      <c r="N66" s="25">
        <f t="shared" si="31"/>
        <v>24.9678</v>
      </c>
      <c r="O66" s="25">
        <f t="shared" si="31"/>
        <v>24.9678</v>
      </c>
      <c r="P66" s="25">
        <f t="shared" si="31"/>
        <v>24.9678</v>
      </c>
    </row>
    <row r="67" spans="2:16" ht="14.25">
      <c r="B67" s="51" t="s">
        <v>46</v>
      </c>
      <c r="C67" s="4" t="s">
        <v>48</v>
      </c>
      <c r="D67" s="36">
        <f>E67+F67+G67+H67+I67+J67+K67+L67+M67+N67+O67+P67</f>
        <v>26.4</v>
      </c>
      <c r="E67" s="40">
        <v>2.2</v>
      </c>
      <c r="F67" s="40">
        <v>2.2</v>
      </c>
      <c r="G67" s="40">
        <v>2.3</v>
      </c>
      <c r="H67" s="40">
        <v>2.5</v>
      </c>
      <c r="I67" s="40">
        <v>2.2</v>
      </c>
      <c r="J67" s="40">
        <v>2</v>
      </c>
      <c r="K67" s="40">
        <v>2</v>
      </c>
      <c r="L67" s="40">
        <v>2</v>
      </c>
      <c r="M67" s="40">
        <v>2.5</v>
      </c>
      <c r="N67" s="40">
        <v>2.5</v>
      </c>
      <c r="O67" s="40">
        <v>2</v>
      </c>
      <c r="P67" s="40">
        <v>2</v>
      </c>
    </row>
    <row r="68" spans="2:16" ht="13.5" customHeight="1">
      <c r="B68" s="51"/>
      <c r="C68" s="4" t="s">
        <v>3</v>
      </c>
      <c r="D68" s="21">
        <f>SUM(E68+F68+G68+H68+I68+J68+K68+L68+M68+N68+O68+P68)</f>
        <v>17.424000000000003</v>
      </c>
      <c r="E68" s="22">
        <f>E67*660/1000</f>
        <v>1.4520000000000002</v>
      </c>
      <c r="F68" s="22">
        <f aca="true" t="shared" si="32" ref="F68:P68">F67*660/1000</f>
        <v>1.4520000000000002</v>
      </c>
      <c r="G68" s="22">
        <f t="shared" si="32"/>
        <v>1.5179999999999998</v>
      </c>
      <c r="H68" s="22">
        <f t="shared" si="32"/>
        <v>1.65</v>
      </c>
      <c r="I68" s="22">
        <f t="shared" si="32"/>
        <v>1.4520000000000002</v>
      </c>
      <c r="J68" s="22">
        <f t="shared" si="32"/>
        <v>1.32</v>
      </c>
      <c r="K68" s="22">
        <f t="shared" si="32"/>
        <v>1.32</v>
      </c>
      <c r="L68" s="22">
        <f t="shared" si="32"/>
        <v>1.32</v>
      </c>
      <c r="M68" s="22">
        <f t="shared" si="32"/>
        <v>1.65</v>
      </c>
      <c r="N68" s="22">
        <f t="shared" si="32"/>
        <v>1.65</v>
      </c>
      <c r="O68" s="22">
        <f t="shared" si="32"/>
        <v>1.32</v>
      </c>
      <c r="P68" s="22">
        <f t="shared" si="32"/>
        <v>1.32</v>
      </c>
    </row>
    <row r="69" spans="2:16" ht="14.25" customHeight="1">
      <c r="B69" s="51" t="s">
        <v>47</v>
      </c>
      <c r="C69" s="4" t="s">
        <v>48</v>
      </c>
      <c r="D69" s="36">
        <f>SUM(E69+F69+G69+H69+I69+J69+K69+L69+M69+N69+O69+P69)</f>
        <v>15</v>
      </c>
      <c r="E69" s="40">
        <v>1</v>
      </c>
      <c r="F69" s="40">
        <v>1.3</v>
      </c>
      <c r="G69" s="40">
        <v>1.5</v>
      </c>
      <c r="H69" s="40">
        <v>1.5</v>
      </c>
      <c r="I69" s="40">
        <v>1.5</v>
      </c>
      <c r="J69" s="40">
        <v>1</v>
      </c>
      <c r="K69" s="40">
        <v>1</v>
      </c>
      <c r="L69" s="40">
        <v>1</v>
      </c>
      <c r="M69" s="40">
        <v>1.2</v>
      </c>
      <c r="N69" s="40">
        <v>1.5</v>
      </c>
      <c r="O69" s="40">
        <v>1.5</v>
      </c>
      <c r="P69" s="40">
        <v>1</v>
      </c>
    </row>
    <row r="70" spans="2:16" ht="16.5" customHeight="1">
      <c r="B70" s="51"/>
      <c r="C70" s="5" t="s">
        <v>3</v>
      </c>
      <c r="D70" s="21">
        <f>SUM(E70+F70+G70+H70+I70+J70+K70+L70+M70+N70+O70+P70)</f>
        <v>9.9</v>
      </c>
      <c r="E70" s="22">
        <f>E69*660/1000</f>
        <v>0.66</v>
      </c>
      <c r="F70" s="22">
        <f aca="true" t="shared" si="33" ref="F70:P70">F69*660/1000</f>
        <v>0.858</v>
      </c>
      <c r="G70" s="22">
        <f t="shared" si="33"/>
        <v>0.99</v>
      </c>
      <c r="H70" s="22">
        <f t="shared" si="33"/>
        <v>0.99</v>
      </c>
      <c r="I70" s="22">
        <f t="shared" si="33"/>
        <v>0.99</v>
      </c>
      <c r="J70" s="22">
        <f t="shared" si="33"/>
        <v>0.66</v>
      </c>
      <c r="K70" s="22">
        <f t="shared" si="33"/>
        <v>0.66</v>
      </c>
      <c r="L70" s="22">
        <f t="shared" si="33"/>
        <v>0.66</v>
      </c>
      <c r="M70" s="22">
        <f t="shared" si="33"/>
        <v>0.792</v>
      </c>
      <c r="N70" s="22">
        <f t="shared" si="33"/>
        <v>0.99</v>
      </c>
      <c r="O70" s="22">
        <f t="shared" si="33"/>
        <v>0.99</v>
      </c>
      <c r="P70" s="22">
        <f t="shared" si="33"/>
        <v>0.66</v>
      </c>
    </row>
    <row r="71" spans="2:17" ht="15" customHeight="1">
      <c r="B71" s="49" t="s">
        <v>30</v>
      </c>
      <c r="C71" s="4" t="s">
        <v>48</v>
      </c>
      <c r="D71" s="42">
        <f>D15+D47+D65+D67+D69</f>
        <v>1145.7600000000002</v>
      </c>
      <c r="E71" s="26">
        <f aca="true" t="shared" si="34" ref="E71:P71">SUM(E69,E67,E65,E47,E15)</f>
        <v>87.58</v>
      </c>
      <c r="F71" s="26">
        <f t="shared" si="34"/>
        <v>94.27999999999999</v>
      </c>
      <c r="G71" s="26">
        <f t="shared" si="34"/>
        <v>95.77999999999999</v>
      </c>
      <c r="H71" s="26">
        <f t="shared" si="34"/>
        <v>104.48</v>
      </c>
      <c r="I71" s="26">
        <f t="shared" si="34"/>
        <v>100.43000000000002</v>
      </c>
      <c r="J71" s="26">
        <f t="shared" si="34"/>
        <v>94.08</v>
      </c>
      <c r="K71" s="26">
        <f t="shared" si="34"/>
        <v>89.27999999999999</v>
      </c>
      <c r="L71" s="26">
        <f t="shared" si="34"/>
        <v>90.77999999999999</v>
      </c>
      <c r="M71" s="26">
        <f t="shared" si="34"/>
        <v>97.88000000000001</v>
      </c>
      <c r="N71" s="26">
        <f t="shared" si="34"/>
        <v>99.33</v>
      </c>
      <c r="O71" s="26">
        <f t="shared" si="34"/>
        <v>97.58</v>
      </c>
      <c r="P71" s="26">
        <f t="shared" si="34"/>
        <v>94.27999999999999</v>
      </c>
      <c r="Q71" s="10"/>
    </row>
    <row r="72" spans="2:17" ht="18.75" customHeight="1">
      <c r="B72" s="50"/>
      <c r="C72" s="5" t="s">
        <v>3</v>
      </c>
      <c r="D72" s="42">
        <f>SUM(D70+D68+D66+D48+D16)</f>
        <v>756.2016</v>
      </c>
      <c r="E72" s="25">
        <f>E71*660/1000</f>
        <v>57.8028</v>
      </c>
      <c r="F72" s="25">
        <f aca="true" t="shared" si="35" ref="F72:P72">F71*660/1000</f>
        <v>62.22479999999999</v>
      </c>
      <c r="G72" s="25">
        <f t="shared" si="35"/>
        <v>63.21479999999999</v>
      </c>
      <c r="H72" s="25">
        <f t="shared" si="35"/>
        <v>68.9568</v>
      </c>
      <c r="I72" s="25">
        <f t="shared" si="35"/>
        <v>66.28380000000001</v>
      </c>
      <c r="J72" s="25">
        <f t="shared" si="35"/>
        <v>62.0928</v>
      </c>
      <c r="K72" s="25">
        <f t="shared" si="35"/>
        <v>58.92479999999999</v>
      </c>
      <c r="L72" s="25">
        <f t="shared" si="35"/>
        <v>59.914799999999985</v>
      </c>
      <c r="M72" s="25">
        <f t="shared" si="35"/>
        <v>64.6008</v>
      </c>
      <c r="N72" s="25">
        <f t="shared" si="35"/>
        <v>65.5578</v>
      </c>
      <c r="O72" s="25">
        <f t="shared" si="35"/>
        <v>64.4028</v>
      </c>
      <c r="P72" s="25">
        <f t="shared" si="35"/>
        <v>62.22479999999999</v>
      </c>
      <c r="Q72" s="10"/>
    </row>
    <row r="73" spans="2:16" s="13" customFormat="1" ht="14.25">
      <c r="B73" s="45" t="s">
        <v>29</v>
      </c>
      <c r="C73" s="12" t="s">
        <v>48</v>
      </c>
      <c r="D73" s="21">
        <f>D7+D9+D11+D13+D71</f>
        <v>1487.2600000000002</v>
      </c>
      <c r="E73" s="21">
        <f>E7+E9+E11+E13+E71</f>
        <v>115.53999999999999</v>
      </c>
      <c r="F73" s="21">
        <f aca="true" t="shared" si="36" ref="F73:P73">F7+F9+F11+F13+F71</f>
        <v>122.23999999999998</v>
      </c>
      <c r="G73" s="21">
        <f t="shared" si="36"/>
        <v>123.73999999999998</v>
      </c>
      <c r="H73" s="21">
        <f t="shared" si="36"/>
        <v>133.44</v>
      </c>
      <c r="I73" s="21">
        <f t="shared" si="36"/>
        <v>130.39000000000001</v>
      </c>
      <c r="J73" s="21">
        <f t="shared" si="36"/>
        <v>122.03999999999999</v>
      </c>
      <c r="K73" s="21">
        <f t="shared" si="36"/>
        <v>117.23999999999998</v>
      </c>
      <c r="L73" s="21">
        <f t="shared" si="36"/>
        <v>118.73999999999998</v>
      </c>
      <c r="M73" s="21">
        <f t="shared" si="36"/>
        <v>127.84</v>
      </c>
      <c r="N73" s="21">
        <f t="shared" si="36"/>
        <v>128.29</v>
      </c>
      <c r="O73" s="21">
        <f t="shared" si="36"/>
        <v>125.53999999999999</v>
      </c>
      <c r="P73" s="21">
        <f t="shared" si="36"/>
        <v>122.21999999999998</v>
      </c>
    </row>
    <row r="74" spans="2:16" s="13" customFormat="1" ht="14.25">
      <c r="B74" s="45"/>
      <c r="C74" s="12" t="s">
        <v>49</v>
      </c>
      <c r="D74" s="21">
        <f>SUM(D72+D14+D12+D10+D8)</f>
        <v>981.5916</v>
      </c>
      <c r="E74" s="21">
        <f aca="true" t="shared" si="37" ref="E74:P74">E8+E10+E12+E14+E72</f>
        <v>76.2564</v>
      </c>
      <c r="F74" s="21">
        <f t="shared" si="37"/>
        <v>80.67839999999998</v>
      </c>
      <c r="G74" s="21">
        <f t="shared" si="37"/>
        <v>81.66839999999999</v>
      </c>
      <c r="H74" s="21">
        <f t="shared" si="37"/>
        <v>88.0704</v>
      </c>
      <c r="I74" s="21">
        <f t="shared" si="37"/>
        <v>86.05740000000002</v>
      </c>
      <c r="J74" s="21">
        <f t="shared" si="37"/>
        <v>80.5464</v>
      </c>
      <c r="K74" s="21">
        <f t="shared" si="37"/>
        <v>77.3784</v>
      </c>
      <c r="L74" s="21">
        <f t="shared" si="37"/>
        <v>78.36839999999998</v>
      </c>
      <c r="M74" s="21">
        <f t="shared" si="37"/>
        <v>84.37440000000001</v>
      </c>
      <c r="N74" s="21">
        <f t="shared" si="37"/>
        <v>84.6714</v>
      </c>
      <c r="O74" s="21">
        <f t="shared" si="37"/>
        <v>82.85640000000001</v>
      </c>
      <c r="P74" s="21">
        <f t="shared" si="37"/>
        <v>80.66519999999998</v>
      </c>
    </row>
    <row r="75" spans="2:16" ht="14.25">
      <c r="B75" s="3"/>
      <c r="C75" s="3"/>
      <c r="D75" s="18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8" spans="5:7" ht="15">
      <c r="E78" s="41"/>
      <c r="G78" s="41"/>
    </row>
    <row r="79" spans="5:7" ht="15">
      <c r="E79" s="41"/>
      <c r="G79" s="41"/>
    </row>
    <row r="80" ht="15">
      <c r="E80" s="41"/>
    </row>
  </sheetData>
  <sheetProtection/>
  <mergeCells count="37">
    <mergeCell ref="B2:P2"/>
    <mergeCell ref="B9:B10"/>
    <mergeCell ref="B7:B8"/>
    <mergeCell ref="K4:P4"/>
    <mergeCell ref="K5:P5"/>
    <mergeCell ref="J1:P1"/>
    <mergeCell ref="B19:B20"/>
    <mergeCell ref="B13:B14"/>
    <mergeCell ref="B21:B22"/>
    <mergeCell ref="B23:B24"/>
    <mergeCell ref="B15:B16"/>
    <mergeCell ref="B17:B18"/>
    <mergeCell ref="B33:B34"/>
    <mergeCell ref="B35:B36"/>
    <mergeCell ref="B37:B38"/>
    <mergeCell ref="B25:B26"/>
    <mergeCell ref="B27:B28"/>
    <mergeCell ref="B29:B30"/>
    <mergeCell ref="B31:B32"/>
    <mergeCell ref="B69:B70"/>
    <mergeCell ref="B45:B46"/>
    <mergeCell ref="B47:B48"/>
    <mergeCell ref="B49:B50"/>
    <mergeCell ref="B51:B52"/>
    <mergeCell ref="B39:B40"/>
    <mergeCell ref="B41:B42"/>
    <mergeCell ref="B43:B44"/>
    <mergeCell ref="B11:B12"/>
    <mergeCell ref="B73:B74"/>
    <mergeCell ref="B57:B58"/>
    <mergeCell ref="B61:B62"/>
    <mergeCell ref="B63:B64"/>
    <mergeCell ref="B65:B66"/>
    <mergeCell ref="B71:B72"/>
    <mergeCell ref="B53:B54"/>
    <mergeCell ref="B55:B56"/>
    <mergeCell ref="B67:B68"/>
  </mergeCells>
  <printOptions/>
  <pageMargins left="0.35433070866141736" right="0.07874015748031496" top="0" bottom="0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AMMRUSER</cp:lastModifiedBy>
  <cp:lastPrinted>2023-10-16T04:31:31Z</cp:lastPrinted>
  <dcterms:created xsi:type="dcterms:W3CDTF">2003-05-21T21:01:18Z</dcterms:created>
  <dcterms:modified xsi:type="dcterms:W3CDTF">2023-10-17T04:29:46Z</dcterms:modified>
  <cp:category/>
  <cp:version/>
  <cp:contentType/>
  <cp:contentStatus/>
</cp:coreProperties>
</file>